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9075" windowHeight="4665" activeTab="0"/>
  </bookViews>
  <sheets>
    <sheet name="Instructions" sheetId="1" r:id="rId1"/>
    <sheet name="Agency_ContactInfo" sheetId="2" r:id="rId2"/>
    <sheet name="Agency_1683_1" sheetId="3" r:id="rId3"/>
    <sheet name="Agency_1683_2" sheetId="4" r:id="rId4"/>
    <sheet name="Agency_1683_3" sheetId="5" r:id="rId5"/>
    <sheet name="Agency_1683_4" sheetId="6" r:id="rId6"/>
    <sheet name="Agency_1683_5A" sheetId="7" r:id="rId7"/>
    <sheet name="Agency_1683_5B" sheetId="8" r:id="rId8"/>
    <sheet name="Agency_1683_6" sheetId="9" r:id="rId9"/>
    <sheet name="Agency_1683_7" sheetId="10" r:id="rId10"/>
    <sheet name="Agency_1683_8A" sheetId="11" r:id="rId11"/>
    <sheet name="Agency_1683_8B" sheetId="12" r:id="rId12"/>
    <sheet name="Agency_1682" sheetId="13" r:id="rId13"/>
  </sheets>
  <definedNames>
    <definedName name="_Regression_Int" localSheetId="2" hidden="1">1</definedName>
    <definedName name="_Regression_Int" localSheetId="4" hidden="1">1</definedName>
    <definedName name="_Regression_Int" localSheetId="6" hidden="1">1</definedName>
    <definedName name="_Regression_Int" localSheetId="8" hidden="1">1</definedName>
    <definedName name="_xlnm.Print_Area" localSheetId="12">'Agency_1682'!$A$2:$E$59</definedName>
    <definedName name="_xlnm.Print_Area" localSheetId="2">'Agency_1683_1'!$A$2:$K$92</definedName>
    <definedName name="_xlnm.Print_Area" localSheetId="3">'Agency_1683_2'!$A$2:$L$22</definedName>
    <definedName name="_xlnm.Print_Area" localSheetId="4">'Agency_1683_3'!$A$2:$M$28</definedName>
    <definedName name="_xlnm.Print_Area" localSheetId="5">'Agency_1683_4'!$A$2:$D$20</definedName>
    <definedName name="_xlnm.Print_Area" localSheetId="6">'Agency_1683_5A'!$A$2:$K$15</definedName>
    <definedName name="_xlnm.Print_Area" localSheetId="7">'Agency_1683_5B'!$A$2:$E$30</definedName>
    <definedName name="_xlnm.Print_Area" localSheetId="8">'Agency_1683_6'!$A$2:$L$27</definedName>
    <definedName name="_xlnm.Print_Area" localSheetId="10">'Agency_1683_8A'!$A$2:$C$24</definedName>
    <definedName name="Sch_A" localSheetId="4">'Agency_1683_3'!$C$3:$L$27</definedName>
    <definedName name="Sch_A" localSheetId="6">'Agency_1683_5A'!$B$5:$K$14</definedName>
    <definedName name="Sch_A" localSheetId="8">'Agency_1683_6'!$C$5:$L$26</definedName>
    <definedName name="Sch_H" localSheetId="11">'Agency_1683_8B'!$B$4:$F$9</definedName>
  </definedNames>
  <calcPr fullCalcOnLoad="1"/>
</workbook>
</file>

<file path=xl/sharedStrings.xml><?xml version="1.0" encoding="utf-8"?>
<sst xmlns="http://schemas.openxmlformats.org/spreadsheetml/2006/main" count="978" uniqueCount="325">
  <si>
    <t>FEDERAL EMPL ID:</t>
  </si>
  <si>
    <t>AGENCY NAME:</t>
  </si>
  <si>
    <t>ADDRESS:</t>
  </si>
  <si>
    <t>CITY:</t>
  </si>
  <si>
    <t>TOTAL</t>
  </si>
  <si>
    <t>ZIP CODE:</t>
  </si>
  <si>
    <t>TYPE OF TRANSACTION OR POLICY ISSUED</t>
  </si>
  <si>
    <t>RESIDENTIAL</t>
  </si>
  <si>
    <t>COMMERCIAL</t>
  </si>
  <si>
    <t>CONTACT PERSON:</t>
  </si>
  <si>
    <t>2.</t>
  </si>
  <si>
    <t>3.</t>
  </si>
  <si>
    <t>4.</t>
  </si>
  <si>
    <t>5</t>
  </si>
  <si>
    <t>6.</t>
  </si>
  <si>
    <t>7.</t>
  </si>
  <si>
    <t>9.</t>
  </si>
  <si>
    <t xml:space="preserve">     A.  SEARCH</t>
  </si>
  <si>
    <t xml:space="preserve">     B.  EXAMINATION</t>
  </si>
  <si>
    <t>Total</t>
  </si>
  <si>
    <t xml:space="preserve">     C.  CLOSING &amp; ESCROW</t>
  </si>
  <si>
    <t xml:space="preserve">REVENUE </t>
  </si>
  <si>
    <t>ITEMIZE "OTHER REVENUE"</t>
  </si>
  <si>
    <t xml:space="preserve">PROFIT </t>
  </si>
  <si>
    <t xml:space="preserve">     A.  POLICYHOLDER CLAIMS - LOSSES &amp; ALAE</t>
  </si>
  <si>
    <t xml:space="preserve">     B.  POLICYHOLDER CLAIMS - ULAE</t>
  </si>
  <si>
    <t xml:space="preserve">     C.  NON-POLICYHOLDER CLAIMS - LOSSES &amp; LAE</t>
  </si>
  <si>
    <t xml:space="preserve">     A.  SALARIES - EMPLOYEES</t>
  </si>
  <si>
    <t xml:space="preserve">     B.  SALARIES - OWNERS/PARTNERS</t>
  </si>
  <si>
    <t xml:space="preserve">     C.  EMPLOYEE BENEFITS - EMPLOYEES</t>
  </si>
  <si>
    <t xml:space="preserve">     D.  EMPLOYEE BENEFITS - OWNERS/PARTNERS</t>
  </si>
  <si>
    <t xml:space="preserve">     E.  PAYROLL TAXES</t>
  </si>
  <si>
    <t xml:space="preserve">     G.  OTHER PERSONNEL COSTS</t>
  </si>
  <si>
    <t xml:space="preserve">     H.  SUBTOTAL (SUM A THROUGH G)</t>
  </si>
  <si>
    <t xml:space="preserve">     A.  NON-POLICYHOLDER</t>
  </si>
  <si>
    <t xml:space="preserve">     B.  RECORDING, TAX CERTIFICATE, &amp; INSPECTION FEES</t>
  </si>
  <si>
    <t xml:space="preserve">     A.  PAID TO TITLE AGENTS</t>
  </si>
  <si>
    <t xml:space="preserve">     B.  PAID TO INSURERS</t>
  </si>
  <si>
    <t xml:space="preserve">     C.  PAID TO OTHERS</t>
  </si>
  <si>
    <t>ITEMIZE "MISC." EXPENSES</t>
  </si>
  <si>
    <t xml:space="preserve">     C.  TAXES</t>
  </si>
  <si>
    <t xml:space="preserve">     A.  DEPRECIATION/MORTGAGE EXPENSE</t>
  </si>
  <si>
    <t xml:space="preserve">     A.  RENTAL EXPENSE</t>
  </si>
  <si>
    <t xml:space="preserve">     A.  AIR TRAVEL</t>
  </si>
  <si>
    <t xml:space="preserve">     B.  LODGING</t>
  </si>
  <si>
    <t xml:space="preserve">     C.  MEALS &amp; ENTERTAINMENT</t>
  </si>
  <si>
    <t xml:space="preserve">     A.  E&amp;O &amp; BONDING</t>
  </si>
  <si>
    <t>INTERNAL EXPENSE</t>
  </si>
  <si>
    <t>EXTERNAL EXPENSE</t>
  </si>
  <si>
    <t xml:space="preserve">     C.  OTHER EQUIPMENT (PRICE &gt; $1000)</t>
  </si>
  <si>
    <t xml:space="preserve">     B.  AUTOMOBILE</t>
  </si>
  <si>
    <t xml:space="preserve">     F.  EMPLOYEE EDUCATION</t>
  </si>
  <si>
    <t xml:space="preserve">     B.  OTHER (EXCL. AUTOMOBILE &amp; PROPERTY)</t>
  </si>
  <si>
    <t xml:space="preserve">     E.  TAXI / TRAIN / BUS / OTHER TRAVEL</t>
  </si>
  <si>
    <t xml:space="preserve">     A.  ELECTRONIC DATA PROCESSING</t>
  </si>
  <si>
    <t xml:space="preserve">     D.  AUTOMOBILE RENTAL (INCL. INS)</t>
  </si>
  <si>
    <t xml:space="preserve">     B.  MAINTENANCE, SECURITY, INS, ETC. (EXTERNAL)</t>
  </si>
  <si>
    <t>A C T I V I T Y</t>
  </si>
  <si>
    <t>RTS PROVIDED TO TITLE CLIENTS (CLOSING &amp; ESCROW) (5)</t>
  </si>
  <si>
    <t xml:space="preserve"> 4. PRODUCTION REVENUES</t>
  </si>
  <si>
    <t xml:space="preserve"> 5. OTHER REVENUE</t>
  </si>
  <si>
    <t xml:space="preserve"> 6. TOTAL REVENUE (SUM 3 THROUGH 5)</t>
  </si>
  <si>
    <t xml:space="preserve"> 7. TITLE LOSS &amp; LOSS ADJUSTMENT EXPENSE INCURRED</t>
  </si>
  <si>
    <t xml:space="preserve"> 8. INCREASE IN TITLE STATUTORY PREMIUM RESERVE</t>
  </si>
  <si>
    <t xml:space="preserve"> 9. TITLE PLANT RENT AND MAINTENANCE (INTERNAL)</t>
  </si>
  <si>
    <t>10. PERSONNEL COSTS</t>
  </si>
  <si>
    <t>11. REAL ESTATE MAINTENANCE &amp; SECURITY (INTERNAL)</t>
  </si>
  <si>
    <t>12. TITLE PLANT RENT AND MAINTENANCE (EXTERNAL)</t>
  </si>
  <si>
    <t>13. ADVERTISING, MARKETING &amp; PROMOTIONAL</t>
  </si>
  <si>
    <t>14. REAL ESTATE (NON-OWNED)</t>
  </si>
  <si>
    <t>15. REAL ESTATE (OWNED)</t>
  </si>
  <si>
    <t>16. TRAVEL</t>
  </si>
  <si>
    <t>17. EQUIPMENT DEPRECIATION/LEASE &amp; RELATED EXPENSE</t>
  </si>
  <si>
    <t>18. OFFICE SUPPLIES &amp; PRINTING</t>
  </si>
  <si>
    <t>19. POSTAGE, TELEPHONE, MESSENGER &amp; EXPRESS</t>
  </si>
  <si>
    <t>20. TITLE FEES - SEARCH/ABSTRACT</t>
  </si>
  <si>
    <t>21. TITLE FEES - EXAM</t>
  </si>
  <si>
    <t>22. TITLE FEES - SURVEY &amp; OTHER PRODUCTION SERVICES</t>
  </si>
  <si>
    <t>23. CLOSING &amp; ESCROW FEES</t>
  </si>
  <si>
    <t>24. INSURANCE EXPENSE</t>
  </si>
  <si>
    <t>25. TAXES, LICENSES &amp; FEES (EXCL. REAL ESTATE TAX &amp; FIT)</t>
  </si>
  <si>
    <t>26. BOARDS &amp; BUREAUS</t>
  </si>
  <si>
    <t>27. TRADE CLUBS/ASSOCIATIONS</t>
  </si>
  <si>
    <t>28. DIRECTORS' FEES</t>
  </si>
  <si>
    <t>29. LEGAL EXPENSE (NON-POLICYHOLDER)</t>
  </si>
  <si>
    <t>30. ACCOUNTING/AUDITING</t>
  </si>
  <si>
    <t>31. INTEREST EXPENSE</t>
  </si>
  <si>
    <t>32. BAD DEBT EXPENSE (NET OF RECOVERIES)</t>
  </si>
  <si>
    <t>33. BUSINESS START-UP EXPENSE</t>
  </si>
  <si>
    <t>34. BUSINESS FAILURE EXPENSE</t>
  </si>
  <si>
    <t>35. AGGREGATE WRITE-INS FOR MISC. EXPENSES</t>
  </si>
  <si>
    <t>36. TOTAL EXPENSES INCURRED (SUM 7 THROUGH 35)</t>
  </si>
  <si>
    <t>37. NET PROFIT/(LOSS) BEFORE TAX (6 MINUS 36)</t>
  </si>
  <si>
    <t xml:space="preserve"> 1. TOTAL TITLE INSURANCE PREMIUMS</t>
  </si>
  <si>
    <t xml:space="preserve"> 2. PREMIUM REMITTED TO INSURER</t>
  </si>
  <si>
    <t xml:space="preserve"> 3. PREMIUM RETAINED BY AGENT (1 MINUS 2)</t>
  </si>
  <si>
    <t>TITLE LOSS FUNDING
(1)</t>
  </si>
  <si>
    <t>MARKETING
(3)</t>
  </si>
  <si>
    <t>ALL ACTIVITIES EXCLUDING RTS &amp; MISC.
(4)</t>
  </si>
  <si>
    <t>RTS PROVIDED TO TITLE CLIENTS (ALL OTHER)
(6)</t>
  </si>
  <si>
    <t xml:space="preserve">RTS PROVIDED TO NON-TITLE CLIENTS
(7) </t>
  </si>
  <si>
    <t>MISC. ACTIVITIES
(8)</t>
  </si>
  <si>
    <t>Name of Each Insurer For Which This Agency Wrote Premiums
(1)</t>
  </si>
  <si>
    <t>NAIC COMPANY CODE FOR INSURER LISTED IN PREVIOUS COLUMN
(2)</t>
  </si>
  <si>
    <t>REMITTED
(3)</t>
  </si>
  <si>
    <t>RETAINED
(4)</t>
  </si>
  <si>
    <t>PREMIUM BALANCES OWED
(6)</t>
  </si>
  <si>
    <t>TOTAL
(5)</t>
  </si>
  <si>
    <t>OTHER CONSIDERATION PAID TO OWNERS &amp; PARTNERS</t>
  </si>
  <si>
    <t xml:space="preserve"> 1. CLOSING &amp; ESCROW LOSSES </t>
  </si>
  <si>
    <t xml:space="preserve"> 2. AGENT SEARCH &amp; EXAM LOSSES</t>
  </si>
  <si>
    <t xml:space="preserve"> 3. ALL OTHER LOSSES </t>
  </si>
  <si>
    <t xml:space="preserve"> 4. LOSS ADJUSTMENT EXPENSE</t>
  </si>
  <si>
    <t>LOSS AND LOSS ADJUSTMENT EXPENSE INCURRED BY AGENT (NET OF RECOVERIES FROM INSURERS)</t>
  </si>
  <si>
    <t>ITEMIZATION OF LOSS &amp; LOSS ADJUSTMENT EXPENSE PAYMENTS</t>
  </si>
  <si>
    <t>DATE OF PAYMENT</t>
  </si>
  <si>
    <t xml:space="preserve"> 1. Original Owners &amp; Leasehold Policies</t>
  </si>
  <si>
    <t xml:space="preserve"> 2. Single Issue Lender's Policies</t>
  </si>
  <si>
    <t xml:space="preserve"> 3. Construction Loan Policies</t>
  </si>
  <si>
    <t xml:space="preserve"> 4. Search or Abstract Without Policy Issued by Agent</t>
  </si>
  <si>
    <t xml:space="preserve"> 1. Net Income per Part 1</t>
  </si>
  <si>
    <t xml:space="preserve"> 2. Adjustments for book income</t>
  </si>
  <si>
    <t xml:space="preserve"> 5. Book/tax adjustments</t>
  </si>
  <si>
    <t>a. Charitable contributions</t>
  </si>
  <si>
    <t>b. Political contributions and lobbying</t>
  </si>
  <si>
    <t>c. Penalties</t>
  </si>
  <si>
    <t>d. Depreciation</t>
  </si>
  <si>
    <t>e. Income tax expense</t>
  </si>
  <si>
    <t>f. Other (attach itemized schedule)</t>
  </si>
  <si>
    <t>a. Depreciation - tax adjustments</t>
  </si>
  <si>
    <t>b. 50% of meals &amp; entertainment</t>
  </si>
  <si>
    <t>c. Carry-overs/Carry-backs</t>
  </si>
  <si>
    <t>d. Capital gains or losses</t>
  </si>
  <si>
    <t>e. Tax exempt income</t>
  </si>
  <si>
    <t xml:space="preserve"> 6. Subtotal 4 and 5</t>
  </si>
  <si>
    <t xml:space="preserve"> 3. Subtotal 1 and 2</t>
  </si>
  <si>
    <t xml:space="preserve"> 4. Book Income</t>
  </si>
  <si>
    <t xml:space="preserve"> 7. Taxable Income</t>
  </si>
  <si>
    <t>FORM_NUM</t>
  </si>
  <si>
    <t>VERSION</t>
  </si>
  <si>
    <t>1.</t>
  </si>
  <si>
    <t>Investment Income (All Other)</t>
  </si>
  <si>
    <t>Investment Income (Due to Delayed Premium Remittance)</t>
  </si>
  <si>
    <t>Abstracting</t>
  </si>
  <si>
    <t>Underwriting Inspection Fees</t>
  </si>
  <si>
    <t>In-house Copy, Express &amp; Other Fees</t>
  </si>
  <si>
    <t>Recording Fees</t>
  </si>
  <si>
    <t>Tax Certificates</t>
  </si>
  <si>
    <t>Termite, Building  &amp; Other Inspection Fees</t>
  </si>
  <si>
    <t xml:space="preserve"> Other (itemize)</t>
  </si>
  <si>
    <t>Other (itemize)</t>
  </si>
  <si>
    <t>Directors Fees</t>
  </si>
  <si>
    <t>Exam Fees</t>
  </si>
  <si>
    <t>Search Fees</t>
  </si>
  <si>
    <t>Closing &amp; Escrow Fees</t>
  </si>
  <si>
    <t>Management Fees</t>
  </si>
  <si>
    <t>Rents</t>
  </si>
  <si>
    <t>Interest</t>
  </si>
  <si>
    <t>PTS
(2)</t>
  </si>
  <si>
    <t>Thank you for your data submission.</t>
  </si>
  <si>
    <t xml:space="preserve">If you need any assistance during the filing process, </t>
  </si>
  <si>
    <t>please contact the</t>
  </si>
  <si>
    <t xml:space="preserve"> Market Research Unit’s Data Collection and Analysis Section at</t>
  </si>
  <si>
    <t>Affiliation (select all applicable)</t>
  </si>
  <si>
    <t>Other (use the next column to explain)</t>
  </si>
  <si>
    <t xml:space="preserve">If there is any ownership by an insurer or of an insurer, are there any insurer operations on site?  (select all applicable) </t>
  </si>
  <si>
    <t xml:space="preserve">In reference to the item above, are shared expenses by your company fully reimbursed?  (select all applicable) </t>
  </si>
  <si>
    <t>None</t>
  </si>
  <si>
    <t xml:space="preserve">Some title agencies share facilities, employees, supplies, etc. with other non-title business activities.  Indicate any operation your agency shares with a non-title operation. (select all applicable) </t>
  </si>
  <si>
    <t>No</t>
  </si>
  <si>
    <t>Tax year ending date</t>
  </si>
  <si>
    <t>Tax status at year end.  (select only one)</t>
  </si>
  <si>
    <t>C-corporation</t>
  </si>
  <si>
    <t>S-corporation</t>
  </si>
  <si>
    <t>General Partnership</t>
  </si>
  <si>
    <t>Limited Liability Partnership</t>
  </si>
  <si>
    <t>Sole Proprietor</t>
  </si>
  <si>
    <t>Same as Federal Income Tax</t>
  </si>
  <si>
    <t>Cash basis (no depreciation)</t>
  </si>
  <si>
    <t>Does the Agent’s Experience Report reconcile to the agency’s Federal Income Tax return?</t>
  </si>
  <si>
    <t>Are there any unusual events or features of your data submission that may have an impact on its usefulness for Florida title insurance rate determination?</t>
  </si>
  <si>
    <t>What changes would you recommend to the current rates for the various title endorsements currently in use in Florida?</t>
  </si>
  <si>
    <t>(b)  Average Agents Balances over Course of Year</t>
  </si>
  <si>
    <t>(c)  Average Before-Tax Rate of Return on Funds</t>
  </si>
  <si>
    <t>(d)  Average Remittance Delay (in Days) [= a / (b x c) x 365]</t>
  </si>
  <si>
    <t>Too Little</t>
  </si>
  <si>
    <t xml:space="preserve">      </t>
  </si>
  <si>
    <t>Trade Secret</t>
  </si>
  <si>
    <t xml:space="preserve"> </t>
  </si>
  <si>
    <t>Yes (use the next column to explain.)--&gt;</t>
  </si>
  <si>
    <t>Yes</t>
  </si>
  <si>
    <t>No (use the next column to explain.)--&gt;</t>
  </si>
  <si>
    <t>Too Much</t>
  </si>
  <si>
    <t>Just Right</t>
  </si>
  <si>
    <t>I would change..(use the next column to explain)</t>
  </si>
  <si>
    <t>For verification purposes, please select the filing year from the list below</t>
  </si>
  <si>
    <t>Selected Year</t>
  </si>
  <si>
    <t>Response List</t>
  </si>
  <si>
    <t>comments</t>
  </si>
  <si>
    <t>Totals from Part1, Line2</t>
  </si>
  <si>
    <t>Totals from Part1, Line3</t>
  </si>
  <si>
    <t>Totals from Part1, Line1</t>
  </si>
  <si>
    <t>Reconciliation to Part1</t>
  </si>
  <si>
    <t>Totals from Part1, Line5</t>
  </si>
  <si>
    <t>TitleInsuranceExperienceReporting-Agency@fldfs.com</t>
  </si>
  <si>
    <t>(850) 413-3146</t>
  </si>
  <si>
    <t>OIR-B1-1682/1683</t>
  </si>
  <si>
    <t>ALL ACTIVITIES EXCLUDING RTS &amp; MISC.
(4) = SUM 1,2,3</t>
  </si>
  <si>
    <t>ALL ACTIVITIES
(9)  = SUM 4,5,6,7,8</t>
  </si>
  <si>
    <t>AGENCY EXPERIENCE REPORT
PART 2 - PREMIUM BROKEN DOWN BY INSURER  ($,000 OMITTED)</t>
  </si>
  <si>
    <t>AGENCY EXPERIENCE REPORT
PART 1 - INCOME STATEMENT  ($,000 OMITTED)</t>
  </si>
  <si>
    <t>Reconciliation to Part 1</t>
  </si>
  <si>
    <t>AGENCY EXPERIENCE REPORT
PART 3 - OTHER REVENUE   ($,000 OMITTED)</t>
  </si>
  <si>
    <t>ALL ACTIVITIES
(9) = SUM 4,5,6,7,8</t>
  </si>
  <si>
    <t>AGENCY EXPERIENCE REPORT
PART 4 - OTHER CONSIDERATION PAID TO OWNERS &amp; PARTNERS</t>
  </si>
  <si>
    <t>AGENCY EXPERIENCE REPORT
PART 5A - LOSS &amp; LOSS ADJUSTMENT EXPENSES INCURRED BY AGENT                ($,000 OMITTED)</t>
  </si>
  <si>
    <t xml:space="preserve">AGENCY EXPERIENCE REPORT
PART 5B - LOSS &amp; LOSS ADJUSTMENT EXPENSES INCURRED BY AGENT </t>
  </si>
  <si>
    <t>LOSS ADJUSTMENT EXPENSE AMOUNT  ($,000 OMITTED)</t>
  </si>
  <si>
    <t>Total from Part1, Line35</t>
  </si>
  <si>
    <t>Total  from Part1, Line35</t>
  </si>
  <si>
    <t>TOTAL TITLE INSURANCE PREMIUMS ($,000 OMITTED)</t>
  </si>
  <si>
    <t>AGENCY EXPERIENCE REPORT
PART 7 - RESIDENTIAL VS. COMMERCIAL SPLIT</t>
  </si>
  <si>
    <t>ACTUAL NUMBER OF TRANSACTIONS OR POLICIES ISSUED</t>
  </si>
  <si>
    <t>AGENCY EXPERIENCE REPORT
PART 8A - RECONCILIATION OF REPORTED NET INCOME TO BOOK INCOME &amp; TAXABLE INCOME       ($,000 OMITTED)</t>
  </si>
  <si>
    <t>f. Other.  Please submit an itemized schedule by submitting supplementary information per instructions provided in Title Insurance Experience Reporting Instructions.</t>
  </si>
  <si>
    <r>
      <t xml:space="preserve">FISCAL YEAR WORKSHEET                                                    </t>
    </r>
    <r>
      <rPr>
        <b/>
        <i/>
        <sz val="12"/>
        <color indexed="9"/>
        <rFont val="Trebuchet MS"/>
        <family val="2"/>
      </rPr>
      <t>Used to convert to a calendar year basis, if necessary.</t>
    </r>
  </si>
  <si>
    <t>Most Recent Fiscal Year                     (1)</t>
  </si>
  <si>
    <t>Months After Last Fiscal Year                 (2)</t>
  </si>
  <si>
    <t>Months Included In Prior Experience Report                     (3)</t>
  </si>
  <si>
    <t xml:space="preserve">Total                     (4) = 1 + 2 - 3 </t>
  </si>
  <si>
    <t>How do you allocate expenses among the types of operations shown in Agent's Experience Report?  Please select each allocation method used.</t>
  </si>
  <si>
    <t>Did a CPA prepare the Agency Experience Report provided?</t>
  </si>
  <si>
    <t>What is the basis of depreciation of assets used in the Agency Experience Report?  (Select as applicable.)</t>
  </si>
  <si>
    <t>LOSS AMOUNT ($,000 OMITTED)</t>
  </si>
  <si>
    <t>Totals from Part1, Line5    Reconciliation to Part 1</t>
  </si>
  <si>
    <t>AMOUNT   ($,000 OMITTED)</t>
  </si>
  <si>
    <t>What changes would you recommend to the Agency Experience Report?  Please enter response in Comments column.</t>
  </si>
  <si>
    <t>TITLE PREMIUMS</t>
  </si>
  <si>
    <t xml:space="preserve">AGENT'S EXPERIENCE REPORT
PART 6 - MISC. EXPENSES Round to the Nearest Dollar
</t>
  </si>
  <si>
    <t>FLORIDA LICENSE NUMBER:</t>
  </si>
  <si>
    <t>STATE:</t>
  </si>
  <si>
    <t>No-Use The Adjacent Comments Column to Explain.</t>
  </si>
  <si>
    <t>Regarding “Investment Income (Due to Delayed Premium Remittance)” from Part 3 of the Agency Experience Report, please provide the information shown.</t>
  </si>
  <si>
    <t>5.</t>
  </si>
  <si>
    <t>8.</t>
  </si>
  <si>
    <t>Totals from Part1, Line7C</t>
  </si>
  <si>
    <t>AGENCY EXPERIENCE REPORT
PART 8B CONVERSION WORKSHEET - RECONCILIATION OF REPORTED NET INCOME TO BOOK INCOME &amp; TAXABLE INCOME                ($,000 OMITTED)</t>
  </si>
  <si>
    <t>Select Florida counties where the agency operates</t>
  </si>
  <si>
    <t>Selected County</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</si>
  <si>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</si>
  <si>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</si>
  <si>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</si>
  <si>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</si>
  <si>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</si>
  <si>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</si>
  <si>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</si>
  <si>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</si>
  <si>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</si>
  <si>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</si>
  <si>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</si>
  <si>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</si>
  <si>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</si>
  <si>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</si>
  <si>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</si>
  <si>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</si>
  <si>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</si>
  <si>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</si>
  <si>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</si>
  <si>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</si>
  <si>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</si>
  <si>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</si>
  <si>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</si>
  <si>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</si>
  <si>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</si>
  <si>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</si>
  <si>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</si>
  <si>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</si>
  <si>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</si>
  <si>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</si>
  <si>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</si>
  <si>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</si>
  <si>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</si>
  <si>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</si>
  <si>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</si>
  <si>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</si>
  <si>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</si>
  <si>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</si>
  <si>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</si>
  <si>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</si>
  <si>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</si>
  <si>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</si>
  <si>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</si>
  <si>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</si>
  <si>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</si>
  <si>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</si>
  <si>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</si>
  <si>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</si>
  <si>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</si>
  <si>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</si>
  <si>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</si>
  <si>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</si>
  <si>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</si>
  <si>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</si>
  <si>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</si>
  <si>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</si>
  <si>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</si>
  <si>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</si>
  <si>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</si>
  <si>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</si>
  <si>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SUWANEE</t>
  </si>
  <si>
    <t>TAYLOR</t>
  </si>
  <si>
    <t>UNION</t>
  </si>
  <si>
    <t>VOLUSIA</t>
  </si>
  <si>
    <t>WAKULLA</t>
  </si>
  <si>
    <t>WALTON</t>
  </si>
  <si>
    <t>WASHINGTON</t>
  </si>
  <si>
    <t>STATEWIDE</t>
  </si>
  <si>
    <t>Has the agency commenced operations, ceased operations or merged with another entity during the reporting year?</t>
  </si>
  <si>
    <t>too much</t>
  </si>
  <si>
    <t>Agency Questionnaire</t>
  </si>
  <si>
    <t>Pursuant to Rule 69O-186.003, F.A.C., Florida’s original title insurance rates currently grade downward as the amount of insurance increases from less than $100,000 to over $10 million.  In reflecting the relative amount of expense and loss potential, do you believe that the current amount of downward gradation is too much, too little, or just right?  Please attempt to quantify if possible.  Also, please comment similarly on the amount of gradation currently represented in the reissue rates, using the Comments column on the right of the selecting.</t>
  </si>
  <si>
    <t>TOTAL ($,000 OMITTED)</t>
  </si>
  <si>
    <t>Total from Part1, Line35       Reconciliation to Part1</t>
  </si>
  <si>
    <t>TOTAL EXPENSE</t>
  </si>
  <si>
    <t>(a)  Investment Income (Due to Delayed Premium Remittance)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</si>
</sst>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h:mm"/>
    <numFmt numFmtId="166" formatCode="0_)"/>
    <numFmt numFmtId="167" formatCode="0.0%"/>
    <numFmt numFmtId="168" formatCode="mm/dd/yy"/>
    <numFmt numFmtId="169" formatCode="&quot;Yes&quot;;&quot;Yes&quot;;&quot;No&quot;"/>
    <numFmt numFmtId="170" formatCode="&quot;True&quot;;&quot;True&quot;;&quot;False&quot;"/>
    <numFmt numFmtId="171" formatCode="&quot;On&quot;;&quot;On&quot;;&quot;Off&quot;"/>
    <numFmt numFmtId="172" formatCode="[$€-2]\ #,##0.00_);[Red]\([$€-2]\ #,##0.00\)"/>
    <numFmt numFmtId="173" formatCode="0;[Red]0"/>
    <numFmt numFmtId="174" formatCode="&quot;$&quot;#,##0.00"/>
    <numFmt numFmtId="175" formatCode="d/m/yyyy;@"/>
    <numFmt numFmtId="176" formatCode="000000000"/>
    <numFmt numFmtId="177" formatCode="#,##0.000"/>
    <numFmt numFmtId="178" formatCode="#,##0.0_);\(#,##0.0\)"/>
    <numFmt numFmtId="179" formatCode="00000"/>
    <numFmt numFmtId="180" formatCode="yy/m/d;@"/>
    <numFmt numFmtId="181" formatCode="[$-409]dddd\,\ mmmm\ dd\,\ yyyy"/>
    <numFmt numFmtId="182" formatCode="m/d/yy;@"/>
    <numFmt numFmtId="183" formatCode="mmm\-yyyy"/>
  </numFmts>
  <fonts count="53">
    <font>
      <sz val="10"/>
      <name val="Courier"/>
      <family val="0"/>
    </font>
    <font>
      <b/>
      <sz val="12"/>
      <name val="Arial"/>
      <family val="0"/>
    </font>
    <font>
      <i/>
      <sz val="12"/>
      <name val="Arial"/>
      <family val="0"/>
    </font>
    <font>
      <b/>
      <i/>
      <sz val="12"/>
      <name val="Arial"/>
      <family val="0"/>
    </font>
    <font>
      <sz val="12"/>
      <name val="Arial"/>
      <family val="0"/>
    </font>
    <font>
      <sz val="8"/>
      <name val="Courier"/>
      <family val="0"/>
    </font>
    <font>
      <u val="single"/>
      <sz val="10"/>
      <color indexed="12"/>
      <name val="Courier"/>
      <family val="0"/>
    </font>
    <font>
      <u val="single"/>
      <sz val="10"/>
      <color indexed="36"/>
      <name val="Courier"/>
      <family val="0"/>
    </font>
    <font>
      <b/>
      <sz val="10"/>
      <name val="Trebuchet MS"/>
      <family val="2"/>
    </font>
    <font>
      <sz val="10"/>
      <name val="Trebuchet MS"/>
      <family val="2"/>
    </font>
    <font>
      <b/>
      <sz val="12"/>
      <name val="Trebuchet MS"/>
      <family val="2"/>
    </font>
    <font>
      <sz val="12"/>
      <name val="Trebuchet MS"/>
      <family val="2"/>
    </font>
    <font>
      <b/>
      <sz val="12"/>
      <color indexed="10"/>
      <name val="Trebuchet MS"/>
      <family val="2"/>
    </font>
    <font>
      <b/>
      <sz val="12"/>
      <color indexed="9"/>
      <name val="Trebuchet MS"/>
      <family val="2"/>
    </font>
    <font>
      <sz val="12"/>
      <color indexed="12"/>
      <name val="Trebuchet MS"/>
      <family val="2"/>
    </font>
    <font>
      <sz val="12"/>
      <color indexed="8"/>
      <name val="Trebuchet MS"/>
      <family val="2"/>
    </font>
    <font>
      <b/>
      <sz val="16"/>
      <name val="Trebuchet MS"/>
      <family val="2"/>
    </font>
    <font>
      <b/>
      <sz val="14"/>
      <color indexed="9"/>
      <name val="Trebuchet MS"/>
      <family val="2"/>
    </font>
    <font>
      <sz val="16"/>
      <name val="Trebuchet MS"/>
      <family val="2"/>
    </font>
    <font>
      <b/>
      <sz val="14"/>
      <name val="Trebuchet MS"/>
      <family val="2"/>
    </font>
    <font>
      <sz val="12"/>
      <color indexed="63"/>
      <name val="Trebuchet MS"/>
      <family val="2"/>
    </font>
    <font>
      <sz val="14"/>
      <name val="Trebuchet MS"/>
      <family val="2"/>
    </font>
    <font>
      <sz val="12"/>
      <name val="Times New Roman"/>
      <family val="0"/>
    </font>
    <font>
      <b/>
      <i/>
      <sz val="12"/>
      <color indexed="9"/>
      <name val="Trebuchet MS"/>
      <family val="2"/>
    </font>
    <font>
      <sz val="10"/>
      <name val="Verdana"/>
      <family val="2"/>
    </font>
    <font>
      <sz val="12"/>
      <color indexed="9"/>
      <name val="Trebuchet MS"/>
      <family val="2"/>
    </font>
    <font>
      <b/>
      <sz val="12"/>
      <color indexed="18"/>
      <name val="Arial"/>
      <family val="2"/>
    </font>
    <font>
      <b/>
      <sz val="10"/>
      <color indexed="18"/>
      <name val="Arial"/>
      <family val="2"/>
    </font>
    <font>
      <sz val="8"/>
      <name val="Tahoma"/>
      <family val="2"/>
    </font>
    <font>
      <b/>
      <sz val="12"/>
      <color indexed="63"/>
      <name val="Trebuchet MS"/>
      <family val="2"/>
    </font>
    <font>
      <b/>
      <sz val="10"/>
      <name val="Arial"/>
      <family val="2"/>
    </font>
    <font>
      <sz val="18"/>
      <name val="Trebuchet MS"/>
      <family val="0"/>
    </font>
    <font>
      <sz val="10"/>
      <color indexed="9"/>
      <name val="Courier"/>
      <family val="0"/>
    </font>
    <font>
      <sz val="10"/>
      <color indexed="9"/>
      <name val="Trebuchet MS"/>
      <family val="2"/>
    </font>
    <font>
      <b/>
      <sz val="10"/>
      <color indexed="9"/>
      <name val="Trebuchet MS"/>
      <family val="2"/>
    </font>
    <font>
      <b/>
      <u val="single"/>
      <sz val="14"/>
      <color indexed="12"/>
      <name val="Arial"/>
      <family val="2"/>
    </font>
    <font>
      <b/>
      <u val="single"/>
      <sz val="12"/>
      <color indexed="12"/>
      <name val="Arial"/>
      <family val="2"/>
    </font>
    <font>
      <b/>
      <u val="single"/>
      <sz val="12"/>
      <color indexed="12"/>
      <name val="Trebuchet MS"/>
      <family val="0"/>
    </font>
    <font>
      <sz val="10"/>
      <color indexed="18"/>
      <name val="Arial"/>
      <family val="2"/>
    </font>
    <font>
      <sz val="10"/>
      <name val="Arial"/>
      <family val="2"/>
    </font>
    <font>
      <b/>
      <sz val="11"/>
      <color indexed="9"/>
      <name val="Trebuchet MS"/>
      <family val="2"/>
    </font>
    <font>
      <b/>
      <sz val="10"/>
      <color indexed="41"/>
      <name val="Trebuchet MS"/>
      <family val="2"/>
    </font>
    <font>
      <b/>
      <sz val="12"/>
      <color indexed="51"/>
      <name val="Trebuchet MS"/>
      <family val="2"/>
    </font>
    <font>
      <b/>
      <sz val="12"/>
      <color indexed="41"/>
      <name val="Trebuchet MS"/>
      <family val="2"/>
    </font>
    <font>
      <b/>
      <sz val="14"/>
      <color indexed="41"/>
      <name val="Trebuchet MS"/>
      <family val="2"/>
    </font>
    <font>
      <sz val="14"/>
      <color indexed="9"/>
      <name val="Trebuchet MS"/>
      <family val="2"/>
    </font>
    <font>
      <b/>
      <sz val="14"/>
      <color indexed="10"/>
      <name val="Trebuchet MS"/>
      <family val="2"/>
    </font>
    <font>
      <b/>
      <sz val="14"/>
      <color indexed="22"/>
      <name val="Trebuchet MS"/>
      <family val="2"/>
    </font>
    <font>
      <b/>
      <sz val="15"/>
      <name val="Courier"/>
      <family val="3"/>
    </font>
    <font>
      <b/>
      <sz val="15"/>
      <name val="Trebuchet MS"/>
      <family val="2"/>
    </font>
    <font>
      <b/>
      <sz val="14"/>
      <name val="Courier"/>
      <family val="3"/>
    </font>
    <font>
      <b/>
      <sz val="14"/>
      <color indexed="63"/>
      <name val="Trebuchet MS"/>
      <family val="2"/>
    </font>
    <font>
      <b/>
      <sz val="14"/>
      <color indexed="8"/>
      <name val="Trebuchet MS"/>
      <family val="2"/>
    </font>
  </fonts>
  <fills count="11">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19"/>
        <bgColor indexed="64"/>
      </patternFill>
    </fill>
    <fill>
      <patternFill patternType="solid">
        <fgColor indexed="8"/>
        <bgColor indexed="64"/>
      </patternFill>
    </fill>
    <fill>
      <patternFill patternType="solid">
        <fgColor indexed="16"/>
        <bgColor indexed="64"/>
      </patternFill>
    </fill>
    <fill>
      <patternFill patternType="solid">
        <fgColor indexed="51"/>
        <bgColor indexed="64"/>
      </patternFill>
    </fill>
    <fill>
      <patternFill patternType="solid">
        <fgColor indexed="65"/>
        <bgColor indexed="64"/>
      </patternFill>
    </fill>
  </fills>
  <borders count="3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thin"/>
      <right style="medium"/>
      <top style="medium"/>
      <bottom style="medium"/>
    </border>
    <border>
      <left style="thin"/>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color indexed="8"/>
      </left>
      <right>
        <color indexed="63"/>
      </right>
      <top style="thin">
        <color indexed="8"/>
      </top>
      <bottom style="thin">
        <color indexed="8"/>
      </botto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style="thin"/>
      <bottom>
        <color indexed="63"/>
      </bottom>
    </border>
    <border>
      <left style="medium"/>
      <right style="medium"/>
      <top>
        <color indexed="63"/>
      </top>
      <bottom style="thin"/>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58">
    <xf numFmtId="37" fontId="0" fillId="0" borderId="0" xfId="0" applyAlignment="1">
      <alignment/>
    </xf>
    <xf numFmtId="37" fontId="10" fillId="2" borderId="1" xfId="0" applyFont="1" applyFill="1" applyBorder="1" applyAlignment="1" applyProtection="1">
      <alignment horizontal="center" vertical="center" wrapText="1"/>
      <protection/>
    </xf>
    <xf numFmtId="37" fontId="11" fillId="3" borderId="0" xfId="0" applyFont="1" applyFill="1" applyAlignment="1">
      <alignment vertical="center"/>
    </xf>
    <xf numFmtId="37" fontId="12" fillId="3" borderId="0" xfId="0" applyFont="1" applyFill="1" applyAlignment="1">
      <alignment horizontal="center" vertical="center" wrapText="1"/>
    </xf>
    <xf numFmtId="37" fontId="11" fillId="3" borderId="0" xfId="0" applyNumberFormat="1" applyFont="1" applyFill="1" applyAlignment="1" applyProtection="1">
      <alignment vertical="center"/>
      <protection/>
    </xf>
    <xf numFmtId="37" fontId="10" fillId="3" borderId="0" xfId="0" applyNumberFormat="1" applyFont="1" applyFill="1" applyAlignment="1" applyProtection="1">
      <alignment vertical="center"/>
      <protection/>
    </xf>
    <xf numFmtId="37" fontId="11" fillId="3" borderId="0" xfId="0" applyNumberFormat="1" applyFont="1" applyFill="1" applyBorder="1" applyAlignment="1" applyProtection="1">
      <alignment vertical="center"/>
      <protection/>
    </xf>
    <xf numFmtId="37" fontId="11" fillId="3" borderId="0" xfId="0" applyFont="1" applyFill="1" applyAlignment="1" applyProtection="1">
      <alignment horizontal="center" vertical="center"/>
      <protection/>
    </xf>
    <xf numFmtId="166" fontId="15" fillId="3" borderId="0" xfId="0" applyNumberFormat="1" applyFont="1" applyFill="1" applyBorder="1" applyAlignment="1" applyProtection="1">
      <alignment vertical="center"/>
      <protection/>
    </xf>
    <xf numFmtId="37" fontId="11" fillId="3" borderId="0" xfId="0" applyNumberFormat="1" applyFont="1" applyFill="1" applyBorder="1" applyAlignment="1" applyProtection="1">
      <alignment horizontal="right" vertical="center"/>
      <protection/>
    </xf>
    <xf numFmtId="166" fontId="13" fillId="4" borderId="1" xfId="0" applyNumberFormat="1" applyFont="1" applyFill="1" applyBorder="1" applyAlignment="1" applyProtection="1">
      <alignment vertical="center"/>
      <protection/>
    </xf>
    <xf numFmtId="37" fontId="11" fillId="5" borderId="1" xfId="0" applyNumberFormat="1" applyFont="1" applyFill="1" applyBorder="1" applyAlignment="1" applyProtection="1">
      <alignment horizontal="right" vertical="center"/>
      <protection/>
    </xf>
    <xf numFmtId="37" fontId="13" fillId="4" borderId="1" xfId="0" applyNumberFormat="1" applyFont="1" applyFill="1" applyBorder="1" applyAlignment="1" applyProtection="1">
      <alignment horizontal="right" vertical="center"/>
      <protection/>
    </xf>
    <xf numFmtId="37" fontId="13" fillId="4" borderId="1" xfId="0" applyNumberFormat="1" applyFont="1" applyFill="1" applyBorder="1" applyAlignment="1" applyProtection="1">
      <alignment vertical="center"/>
      <protection/>
    </xf>
    <xf numFmtId="166" fontId="15" fillId="0" borderId="1" xfId="0" applyNumberFormat="1" applyFont="1" applyBorder="1" applyAlignment="1" applyProtection="1">
      <alignment vertical="center"/>
      <protection/>
    </xf>
    <xf numFmtId="37" fontId="9" fillId="3" borderId="0" xfId="0" applyFont="1" applyFill="1" applyAlignment="1">
      <alignment/>
    </xf>
    <xf numFmtId="37" fontId="16" fillId="3" borderId="0" xfId="0" applyFont="1" applyFill="1" applyAlignment="1" applyProtection="1">
      <alignment/>
      <protection/>
    </xf>
    <xf numFmtId="37" fontId="18" fillId="3" borderId="0" xfId="0" applyFont="1" applyFill="1" applyAlignment="1">
      <alignment/>
    </xf>
    <xf numFmtId="37" fontId="13" fillId="4" borderId="1" xfId="0" applyFont="1" applyFill="1" applyBorder="1" applyAlignment="1" applyProtection="1">
      <alignment horizontal="center" vertical="center"/>
      <protection/>
    </xf>
    <xf numFmtId="37" fontId="11" fillId="3" borderId="0" xfId="0" applyFont="1" applyFill="1" applyAlignment="1" applyProtection="1">
      <alignment vertical="center"/>
      <protection/>
    </xf>
    <xf numFmtId="37" fontId="11" fillId="3" borderId="2" xfId="0" applyFont="1" applyFill="1" applyBorder="1" applyAlignment="1" applyProtection="1">
      <alignment horizontal="left" vertical="center"/>
      <protection/>
    </xf>
    <xf numFmtId="37" fontId="11" fillId="3" borderId="1" xfId="0" applyFont="1" applyFill="1" applyBorder="1" applyAlignment="1" applyProtection="1">
      <alignment horizontal="left" vertical="center"/>
      <protection/>
    </xf>
    <xf numFmtId="37" fontId="17" fillId="4" borderId="2" xfId="0" applyFont="1" applyFill="1" applyBorder="1" applyAlignment="1" applyProtection="1">
      <alignment horizontal="right" vertical="center"/>
      <protection/>
    </xf>
    <xf numFmtId="37" fontId="19" fillId="3" borderId="0" xfId="0" applyFont="1" applyFill="1" applyAlignment="1" applyProtection="1">
      <alignment vertical="center"/>
      <protection/>
    </xf>
    <xf numFmtId="37" fontId="19" fillId="3" borderId="0" xfId="0" applyFont="1" applyFill="1" applyAlignment="1">
      <alignment vertical="center"/>
    </xf>
    <xf numFmtId="37" fontId="13" fillId="6" borderId="1" xfId="0" applyFont="1" applyFill="1" applyBorder="1" applyAlignment="1" applyProtection="1">
      <alignment horizontal="center" vertical="center"/>
      <protection/>
    </xf>
    <xf numFmtId="166" fontId="20" fillId="3" borderId="1" xfId="0" applyNumberFormat="1" applyFont="1" applyFill="1" applyBorder="1" applyAlignment="1" applyProtection="1">
      <alignment vertical="center"/>
      <protection/>
    </xf>
    <xf numFmtId="37" fontId="9" fillId="3" borderId="0" xfId="0" applyFont="1" applyFill="1" applyAlignment="1" applyProtection="1">
      <alignment vertical="center"/>
      <protection/>
    </xf>
    <xf numFmtId="37" fontId="9" fillId="3" borderId="0" xfId="0" applyFont="1" applyFill="1" applyAlignment="1">
      <alignment vertical="center"/>
    </xf>
    <xf numFmtId="37" fontId="17" fillId="4" borderId="1" xfId="0" applyFont="1" applyFill="1" applyBorder="1" applyAlignment="1" applyProtection="1">
      <alignment horizontal="right" vertical="center"/>
      <protection/>
    </xf>
    <xf numFmtId="37" fontId="17" fillId="3" borderId="0" xfId="0" applyFont="1" applyFill="1" applyBorder="1" applyAlignment="1" applyProtection="1">
      <alignment vertical="center" wrapText="1"/>
      <protection/>
    </xf>
    <xf numFmtId="37" fontId="9" fillId="3" borderId="0" xfId="0" applyFont="1" applyFill="1" applyBorder="1" applyAlignment="1">
      <alignment vertical="center" wrapText="1"/>
    </xf>
    <xf numFmtId="37" fontId="11" fillId="3" borderId="3" xfId="0" applyFont="1" applyFill="1" applyBorder="1" applyAlignment="1" applyProtection="1">
      <alignment horizontal="left" vertical="center"/>
      <protection/>
    </xf>
    <xf numFmtId="37" fontId="11" fillId="4" borderId="1" xfId="0" applyFont="1" applyFill="1" applyBorder="1" applyAlignment="1" applyProtection="1">
      <alignment/>
      <protection/>
    </xf>
    <xf numFmtId="37" fontId="16" fillId="3" borderId="0" xfId="0" applyFont="1" applyFill="1" applyAlignment="1" applyProtection="1">
      <alignment vertical="center" wrapText="1"/>
      <protection/>
    </xf>
    <xf numFmtId="37" fontId="11" fillId="5" borderId="1" xfId="0" applyFont="1" applyFill="1" applyBorder="1" applyAlignment="1" applyProtection="1">
      <alignment/>
      <protection/>
    </xf>
    <xf numFmtId="37" fontId="11" fillId="4" borderId="1" xfId="0" applyFont="1" applyFill="1" applyBorder="1" applyAlignment="1" applyProtection="1">
      <alignment/>
      <protection/>
    </xf>
    <xf numFmtId="37" fontId="11" fillId="0" borderId="1" xfId="0" applyFont="1" applyBorder="1" applyAlignment="1" applyProtection="1">
      <alignment horizontal="left"/>
      <protection/>
    </xf>
    <xf numFmtId="37" fontId="21" fillId="3" borderId="0" xfId="0" applyFont="1" applyFill="1" applyAlignment="1">
      <alignment/>
    </xf>
    <xf numFmtId="37" fontId="11" fillId="3" borderId="1" xfId="0" applyFont="1" applyFill="1" applyBorder="1" applyAlignment="1" applyProtection="1">
      <alignment vertical="center"/>
      <protection/>
    </xf>
    <xf numFmtId="37" fontId="11" fillId="3" borderId="1" xfId="0" applyFont="1" applyFill="1" applyBorder="1" applyAlignment="1" applyProtection="1">
      <alignment horizontal="left" vertical="center" indent="1"/>
      <protection/>
    </xf>
    <xf numFmtId="37" fontId="13" fillId="4" borderId="1" xfId="0" applyFont="1" applyFill="1" applyBorder="1" applyAlignment="1" applyProtection="1">
      <alignment horizontal="left" vertical="center"/>
      <protection/>
    </xf>
    <xf numFmtId="37" fontId="13" fillId="4" borderId="1" xfId="0" applyFont="1" applyFill="1" applyBorder="1" applyAlignment="1" applyProtection="1">
      <alignment horizontal="center" vertical="center" wrapText="1"/>
      <protection/>
    </xf>
    <xf numFmtId="0" fontId="13" fillId="7" borderId="0" xfId="21" applyFont="1" applyFill="1" applyAlignment="1" applyProtection="1">
      <alignment horizontal="center"/>
      <protection hidden="1"/>
    </xf>
    <xf numFmtId="0" fontId="11" fillId="3" borderId="0" xfId="21" applyFont="1" applyFill="1" applyAlignment="1" applyProtection="1">
      <alignment horizontal="center"/>
      <protection hidden="1"/>
    </xf>
    <xf numFmtId="37" fontId="11" fillId="3" borderId="0" xfId="21" applyNumberFormat="1" applyFont="1" applyFill="1" applyAlignment="1" applyProtection="1">
      <alignment horizontal="center"/>
      <protection hidden="1"/>
    </xf>
    <xf numFmtId="173" fontId="24" fillId="0" borderId="1" xfId="0" applyNumberFormat="1" applyFont="1" applyBorder="1" applyAlignment="1" applyProtection="1">
      <alignment horizontal="center" vertical="center" wrapText="1"/>
      <protection locked="0"/>
    </xf>
    <xf numFmtId="49" fontId="11" fillId="3" borderId="2" xfId="0" applyNumberFormat="1" applyFont="1" applyFill="1" applyBorder="1" applyAlignment="1" applyProtection="1">
      <alignment horizontal="left" vertical="center"/>
      <protection/>
    </xf>
    <xf numFmtId="166" fontId="20" fillId="3" borderId="1" xfId="0" applyNumberFormat="1" applyFont="1" applyFill="1" applyBorder="1" applyAlignment="1" applyProtection="1">
      <alignment vertical="center"/>
      <protection locked="0"/>
    </xf>
    <xf numFmtId="37" fontId="11" fillId="0" borderId="1" xfId="0" applyFont="1" applyBorder="1" applyAlignment="1" applyProtection="1">
      <alignment horizontal="left"/>
      <protection locked="0"/>
    </xf>
    <xf numFmtId="37" fontId="12" fillId="3" borderId="0" xfId="0" applyFont="1" applyFill="1" applyAlignment="1" applyProtection="1">
      <alignment horizontal="center" vertical="center" wrapText="1"/>
      <protection/>
    </xf>
    <xf numFmtId="37" fontId="10" fillId="3" borderId="0" xfId="0" applyFont="1" applyFill="1" applyAlignment="1" applyProtection="1">
      <alignment vertical="center"/>
      <protection/>
    </xf>
    <xf numFmtId="37" fontId="11" fillId="3" borderId="0" xfId="0" applyFont="1" applyFill="1" applyBorder="1" applyAlignment="1" applyProtection="1">
      <alignment vertical="center"/>
      <protection/>
    </xf>
    <xf numFmtId="37" fontId="14" fillId="3" borderId="0" xfId="0" applyFont="1" applyFill="1" applyAlignment="1" applyProtection="1">
      <alignment vertical="center"/>
      <protection/>
    </xf>
    <xf numFmtId="37" fontId="17" fillId="6" borderId="2" xfId="0" applyFont="1" applyFill="1" applyBorder="1" applyAlignment="1" applyProtection="1">
      <alignment vertical="center"/>
      <protection/>
    </xf>
    <xf numFmtId="37" fontId="17" fillId="6" borderId="4" xfId="0" applyFont="1" applyFill="1" applyBorder="1" applyAlignment="1" applyProtection="1">
      <alignment vertical="center"/>
      <protection/>
    </xf>
    <xf numFmtId="37" fontId="17" fillId="6" borderId="5" xfId="0" applyFont="1" applyFill="1" applyBorder="1" applyAlignment="1" applyProtection="1">
      <alignment vertical="center"/>
      <protection/>
    </xf>
    <xf numFmtId="37" fontId="17" fillId="6" borderId="3" xfId="0" applyFont="1" applyFill="1" applyBorder="1" applyAlignment="1" applyProtection="1">
      <alignment horizontal="center" vertical="center" wrapText="1"/>
      <protection/>
    </xf>
    <xf numFmtId="37" fontId="25" fillId="4" borderId="2" xfId="0" applyFont="1" applyFill="1" applyBorder="1" applyAlignment="1" applyProtection="1">
      <alignment horizontal="left" vertical="center"/>
      <protection/>
    </xf>
    <xf numFmtId="166" fontId="11" fillId="3" borderId="1" xfId="0" applyNumberFormat="1" applyFont="1" applyFill="1" applyBorder="1" applyAlignment="1" applyProtection="1">
      <alignment vertical="center"/>
      <protection locked="0"/>
    </xf>
    <xf numFmtId="37" fontId="26" fillId="0" borderId="0" xfId="0" applyFont="1" applyAlignment="1">
      <alignment horizontal="center"/>
    </xf>
    <xf numFmtId="37" fontId="27" fillId="0" borderId="0" xfId="0" applyFont="1" applyAlignment="1">
      <alignment horizontal="center"/>
    </xf>
    <xf numFmtId="37" fontId="0" fillId="0" borderId="0" xfId="0" applyFont="1" applyAlignment="1">
      <alignment/>
    </xf>
    <xf numFmtId="37" fontId="0" fillId="0" borderId="0" xfId="0" applyFont="1" applyAlignment="1" applyProtection="1">
      <alignment/>
      <protection hidden="1"/>
    </xf>
    <xf numFmtId="0" fontId="11" fillId="3" borderId="0" xfId="21" applyFont="1" applyFill="1">
      <alignment/>
      <protection/>
    </xf>
    <xf numFmtId="3" fontId="13" fillId="8" borderId="1" xfId="21" applyNumberFormat="1" applyFont="1" applyFill="1" applyBorder="1" applyAlignment="1" applyProtection="1">
      <alignment horizontal="center" vertical="center" wrapText="1"/>
      <protection/>
    </xf>
    <xf numFmtId="3" fontId="11" fillId="9" borderId="1" xfId="21" applyNumberFormat="1" applyFont="1" applyFill="1" applyBorder="1" applyAlignment="1">
      <alignment vertical="center"/>
      <protection/>
    </xf>
    <xf numFmtId="37" fontId="30" fillId="0" borderId="1" xfId="0" applyFont="1" applyBorder="1" applyAlignment="1" applyProtection="1">
      <alignment wrapText="1"/>
      <protection locked="0"/>
    </xf>
    <xf numFmtId="3" fontId="11" fillId="5" borderId="1" xfId="21" applyNumberFormat="1" applyFont="1" applyFill="1" applyBorder="1" applyAlignment="1">
      <alignment vertical="center"/>
      <protection/>
    </xf>
    <xf numFmtId="3" fontId="11" fillId="3" borderId="0" xfId="21" applyNumberFormat="1" applyFont="1" applyFill="1">
      <alignment/>
      <protection/>
    </xf>
    <xf numFmtId="3" fontId="13" fillId="7" borderId="0" xfId="21" applyNumberFormat="1" applyFont="1" applyFill="1" applyAlignment="1" applyProtection="1">
      <alignment horizontal="center"/>
      <protection hidden="1"/>
    </xf>
    <xf numFmtId="37" fontId="13" fillId="3" borderId="6" xfId="0" applyFont="1" applyFill="1" applyBorder="1" applyAlignment="1" applyProtection="1">
      <alignment/>
      <protection hidden="1"/>
    </xf>
    <xf numFmtId="166" fontId="13" fillId="8" borderId="1" xfId="21" applyNumberFormat="1" applyFont="1" applyFill="1" applyBorder="1" applyAlignment="1" applyProtection="1">
      <alignment horizontal="center" vertical="center" wrapText="1"/>
      <protection/>
    </xf>
    <xf numFmtId="37" fontId="0" fillId="0" borderId="0" xfId="0" applyAlignment="1" applyProtection="1">
      <alignment vertical="top" wrapText="1"/>
      <protection locked="0"/>
    </xf>
    <xf numFmtId="37" fontId="16" fillId="3" borderId="7" xfId="0" applyFont="1" applyFill="1" applyBorder="1" applyAlignment="1" applyProtection="1">
      <alignment vertical="center" wrapText="1"/>
      <protection/>
    </xf>
    <xf numFmtId="37" fontId="10" fillId="9" borderId="0" xfId="0" applyFont="1" applyFill="1" applyAlignment="1">
      <alignment horizontal="center" vertical="center"/>
    </xf>
    <xf numFmtId="0" fontId="13" fillId="9" borderId="0" xfId="21" applyFont="1" applyFill="1" applyAlignment="1" applyProtection="1">
      <alignment horizontal="center"/>
      <protection hidden="1"/>
    </xf>
    <xf numFmtId="0" fontId="10" fillId="9" borderId="0" xfId="21" applyFont="1" applyFill="1" applyAlignment="1" applyProtection="1">
      <alignment horizontal="center"/>
      <protection hidden="1"/>
    </xf>
    <xf numFmtId="37" fontId="9" fillId="9" borderId="0" xfId="0" applyFont="1" applyFill="1" applyAlignment="1">
      <alignment vertical="center"/>
    </xf>
    <xf numFmtId="37" fontId="11" fillId="9" borderId="0" xfId="0" applyFont="1" applyFill="1" applyAlignment="1">
      <alignment horizontal="center" vertical="center"/>
    </xf>
    <xf numFmtId="37" fontId="11" fillId="9" borderId="0" xfId="0" applyFont="1" applyFill="1" applyBorder="1" applyAlignment="1">
      <alignment horizontal="center" vertical="center"/>
    </xf>
    <xf numFmtId="0" fontId="13" fillId="7" borderId="0" xfId="21" applyFont="1" applyFill="1" applyBorder="1" applyAlignment="1" applyProtection="1">
      <alignment horizontal="center"/>
      <protection hidden="1"/>
    </xf>
    <xf numFmtId="0" fontId="13" fillId="7" borderId="8" xfId="21" applyFont="1" applyFill="1" applyBorder="1" applyAlignment="1" applyProtection="1">
      <alignment horizontal="center"/>
      <protection hidden="1"/>
    </xf>
    <xf numFmtId="37" fontId="31" fillId="10" borderId="9" xfId="0" applyFont="1" applyFill="1" applyBorder="1" applyAlignment="1" applyProtection="1">
      <alignment horizontal="center" vertical="center"/>
      <protection hidden="1"/>
    </xf>
    <xf numFmtId="166" fontId="13" fillId="8" borderId="10" xfId="21" applyNumberFormat="1" applyFont="1" applyFill="1" applyBorder="1" applyAlignment="1" applyProtection="1">
      <alignment horizontal="center" vertical="center" wrapText="1"/>
      <protection/>
    </xf>
    <xf numFmtId="37" fontId="11" fillId="9" borderId="11" xfId="0" applyFont="1" applyFill="1" applyBorder="1" applyAlignment="1">
      <alignment vertical="center"/>
    </xf>
    <xf numFmtId="0" fontId="11" fillId="3" borderId="8" xfId="21" applyFont="1" applyFill="1" applyBorder="1" applyAlignment="1" applyProtection="1">
      <alignment horizontal="center"/>
      <protection hidden="1"/>
    </xf>
    <xf numFmtId="0" fontId="13" fillId="9" borderId="8" xfId="21" applyFont="1" applyFill="1" applyBorder="1" applyAlignment="1" applyProtection="1">
      <alignment horizontal="center"/>
      <protection hidden="1"/>
    </xf>
    <xf numFmtId="0" fontId="10" fillId="9" borderId="0" xfId="21" applyFont="1" applyFill="1" applyBorder="1" applyAlignment="1" applyProtection="1">
      <alignment horizontal="center"/>
      <protection hidden="1"/>
    </xf>
    <xf numFmtId="37" fontId="11" fillId="9" borderId="0" xfId="0" applyFont="1" applyFill="1" applyAlignment="1">
      <alignment vertical="center"/>
    </xf>
    <xf numFmtId="37" fontId="0" fillId="9" borderId="0" xfId="0" applyFill="1" applyAlignment="1">
      <alignment/>
    </xf>
    <xf numFmtId="37" fontId="0" fillId="3" borderId="6" xfId="0" applyFill="1" applyBorder="1" applyAlignment="1">
      <alignment/>
    </xf>
    <xf numFmtId="37" fontId="29" fillId="3" borderId="6" xfId="0" applyFont="1" applyFill="1" applyBorder="1" applyAlignment="1">
      <alignment vertical="top"/>
    </xf>
    <xf numFmtId="37" fontId="0" fillId="3" borderId="0" xfId="0" applyFill="1" applyAlignment="1">
      <alignment/>
    </xf>
    <xf numFmtId="37" fontId="10" fillId="3" borderId="0" xfId="0" applyFont="1" applyFill="1" applyAlignment="1" applyProtection="1">
      <alignment/>
      <protection hidden="1"/>
    </xf>
    <xf numFmtId="37" fontId="10" fillId="3" borderId="12" xfId="0" applyFont="1" applyFill="1" applyBorder="1" applyAlignment="1" applyProtection="1">
      <alignment/>
      <protection hidden="1"/>
    </xf>
    <xf numFmtId="37" fontId="0" fillId="3" borderId="12" xfId="0" applyFill="1" applyBorder="1" applyAlignment="1">
      <alignment/>
    </xf>
    <xf numFmtId="37" fontId="0" fillId="3" borderId="6" xfId="0" applyFill="1" applyBorder="1" applyAlignment="1">
      <alignment vertical="top"/>
    </xf>
    <xf numFmtId="37" fontId="0" fillId="3" borderId="12" xfId="0" applyFill="1" applyBorder="1" applyAlignment="1">
      <alignment vertical="top"/>
    </xf>
    <xf numFmtId="37" fontId="13" fillId="3" borderId="12" xfId="0" applyFont="1" applyFill="1" applyBorder="1" applyAlignment="1" applyProtection="1">
      <alignment/>
      <protection hidden="1"/>
    </xf>
    <xf numFmtId="37" fontId="13" fillId="3" borderId="13" xfId="0" applyFont="1" applyFill="1" applyBorder="1" applyAlignment="1" applyProtection="1">
      <alignment/>
      <protection hidden="1"/>
    </xf>
    <xf numFmtId="0" fontId="32" fillId="3" borderId="13" xfId="0" applyNumberFormat="1" applyFont="1" applyFill="1" applyBorder="1" applyAlignment="1">
      <alignment horizontal="right"/>
    </xf>
    <xf numFmtId="0" fontId="32" fillId="3" borderId="6" xfId="0" applyNumberFormat="1" applyFont="1" applyFill="1" applyBorder="1" applyAlignment="1">
      <alignment horizontal="right"/>
    </xf>
    <xf numFmtId="0" fontId="32" fillId="3" borderId="12" xfId="0" applyNumberFormat="1" applyFont="1" applyFill="1" applyBorder="1" applyAlignment="1">
      <alignment horizontal="right"/>
    </xf>
    <xf numFmtId="0" fontId="13" fillId="3" borderId="6" xfId="0" applyNumberFormat="1" applyFont="1" applyFill="1" applyBorder="1" applyAlignment="1" applyProtection="1">
      <alignment horizontal="right"/>
      <protection hidden="1"/>
    </xf>
    <xf numFmtId="37" fontId="13" fillId="3" borderId="6" xfId="0" applyFont="1" applyFill="1" applyBorder="1" applyAlignment="1" applyProtection="1">
      <alignment horizontal="right"/>
      <protection hidden="1"/>
    </xf>
    <xf numFmtId="0" fontId="13" fillId="3" borderId="13" xfId="0" applyNumberFormat="1" applyFont="1" applyFill="1" applyBorder="1" applyAlignment="1" applyProtection="1">
      <alignment/>
      <protection hidden="1"/>
    </xf>
    <xf numFmtId="37" fontId="13" fillId="3" borderId="14" xfId="0" applyFont="1" applyFill="1" applyBorder="1" applyAlignment="1" applyProtection="1">
      <alignment horizontal="right" vertical="center"/>
      <protection hidden="1"/>
    </xf>
    <xf numFmtId="0" fontId="32" fillId="3" borderId="15" xfId="0" applyNumberFormat="1" applyFont="1" applyFill="1" applyBorder="1" applyAlignment="1" applyProtection="1">
      <alignment horizontal="right"/>
      <protection hidden="1"/>
    </xf>
    <xf numFmtId="0" fontId="32" fillId="3" borderId="16" xfId="0" applyNumberFormat="1" applyFont="1" applyFill="1" applyBorder="1" applyAlignment="1" applyProtection="1">
      <alignment horizontal="right"/>
      <protection hidden="1"/>
    </xf>
    <xf numFmtId="0" fontId="13" fillId="3" borderId="16" xfId="0" applyNumberFormat="1" applyFont="1" applyFill="1" applyBorder="1" applyAlignment="1" applyProtection="1">
      <alignment horizontal="right"/>
      <protection hidden="1"/>
    </xf>
    <xf numFmtId="0" fontId="13" fillId="3" borderId="17" xfId="0" applyNumberFormat="1" applyFont="1" applyFill="1" applyBorder="1" applyAlignment="1" applyProtection="1">
      <alignment horizontal="right"/>
      <protection hidden="1"/>
    </xf>
    <xf numFmtId="37" fontId="11" fillId="0" borderId="14" xfId="0" applyFont="1" applyFill="1" applyBorder="1" applyAlignment="1" applyProtection="1">
      <alignment horizontal="left" vertical="center" wrapText="1"/>
      <protection locked="0"/>
    </xf>
    <xf numFmtId="37" fontId="33" fillId="3" borderId="0" xfId="0" applyFont="1" applyFill="1" applyAlignment="1" applyProtection="1">
      <alignment/>
      <protection hidden="1"/>
    </xf>
    <xf numFmtId="0" fontId="13" fillId="9" borderId="0" xfId="21" applyFont="1" applyFill="1" applyBorder="1" applyAlignment="1" applyProtection="1">
      <alignment horizontal="center"/>
      <protection hidden="1"/>
    </xf>
    <xf numFmtId="37" fontId="9" fillId="9" borderId="11" xfId="0" applyFont="1" applyFill="1" applyBorder="1" applyAlignment="1">
      <alignment vertical="center"/>
    </xf>
    <xf numFmtId="37" fontId="17" fillId="6" borderId="4" xfId="0" applyFont="1" applyFill="1" applyBorder="1" applyAlignment="1">
      <alignment vertical="center"/>
    </xf>
    <xf numFmtId="37" fontId="0" fillId="3" borderId="0" xfId="0" applyFill="1" applyBorder="1" applyAlignment="1">
      <alignment/>
    </xf>
    <xf numFmtId="37" fontId="0" fillId="3" borderId="0" xfId="0" applyFill="1" applyBorder="1" applyAlignment="1" applyProtection="1">
      <alignment/>
      <protection hidden="1" locked="0"/>
    </xf>
    <xf numFmtId="37" fontId="0" fillId="3" borderId="0" xfId="0" applyFont="1" applyFill="1" applyAlignment="1" applyProtection="1">
      <alignment/>
      <protection hidden="1"/>
    </xf>
    <xf numFmtId="37" fontId="0" fillId="3" borderId="0" xfId="0" applyFill="1" applyAlignment="1" applyProtection="1">
      <alignment/>
      <protection hidden="1" locked="0"/>
    </xf>
    <xf numFmtId="37" fontId="32" fillId="3" borderId="0" xfId="0" applyFont="1" applyFill="1" applyAlignment="1">
      <alignment/>
    </xf>
    <xf numFmtId="0" fontId="10" fillId="7" borderId="0" xfId="21" applyFont="1" applyFill="1" applyAlignment="1" applyProtection="1">
      <alignment horizontal="center"/>
      <protection hidden="1"/>
    </xf>
    <xf numFmtId="37" fontId="10" fillId="3" borderId="4" xfId="0" applyFont="1" applyFill="1" applyBorder="1" applyAlignment="1" applyProtection="1">
      <alignment vertical="center" wrapText="1"/>
      <protection/>
    </xf>
    <xf numFmtId="37" fontId="10" fillId="3" borderId="5" xfId="0" applyFont="1" applyFill="1" applyBorder="1" applyAlignment="1" applyProtection="1">
      <alignment vertical="center" wrapText="1"/>
      <protection/>
    </xf>
    <xf numFmtId="37" fontId="0" fillId="6" borderId="7" xfId="0" applyFill="1" applyBorder="1" applyAlignment="1">
      <alignment/>
    </xf>
    <xf numFmtId="37" fontId="0" fillId="6" borderId="7" xfId="0" applyFill="1" applyBorder="1" applyAlignment="1">
      <alignment horizontal="center" vertical="center"/>
    </xf>
    <xf numFmtId="37" fontId="17" fillId="6" borderId="1" xfId="0" applyFont="1" applyFill="1" applyBorder="1" applyAlignment="1">
      <alignment horizontal="left" vertical="center" wrapText="1"/>
    </xf>
    <xf numFmtId="0" fontId="13" fillId="3" borderId="13" xfId="0" applyNumberFormat="1" applyFont="1" applyFill="1" applyBorder="1" applyAlignment="1" applyProtection="1">
      <alignment horizontal="right"/>
      <protection hidden="1"/>
    </xf>
    <xf numFmtId="37" fontId="0" fillId="5" borderId="0" xfId="0" applyFill="1" applyAlignment="1">
      <alignment/>
    </xf>
    <xf numFmtId="37" fontId="13" fillId="4" borderId="2" xfId="0" applyFont="1" applyFill="1" applyBorder="1" applyAlignment="1" applyProtection="1">
      <alignment horizontal="center" vertical="center"/>
      <protection/>
    </xf>
    <xf numFmtId="37" fontId="13" fillId="4" borderId="5" xfId="0" applyFont="1" applyFill="1" applyBorder="1" applyAlignment="1" applyProtection="1">
      <alignment horizontal="center" vertical="center"/>
      <protection/>
    </xf>
    <xf numFmtId="37" fontId="13" fillId="5" borderId="5" xfId="0" applyFont="1" applyFill="1" applyBorder="1" applyAlignment="1" applyProtection="1">
      <alignment horizontal="center" vertical="center"/>
      <protection/>
    </xf>
    <xf numFmtId="37" fontId="11" fillId="6" borderId="0" xfId="0" applyFont="1" applyFill="1" applyAlignment="1">
      <alignment vertical="center"/>
    </xf>
    <xf numFmtId="37" fontId="12" fillId="3" borderId="0" xfId="0" applyFont="1" applyFill="1" applyAlignment="1" applyProtection="1">
      <alignment vertical="center"/>
      <protection/>
    </xf>
    <xf numFmtId="3" fontId="13" fillId="9" borderId="0" xfId="21" applyNumberFormat="1" applyFont="1" applyFill="1" applyAlignment="1" applyProtection="1">
      <alignment horizontal="center"/>
      <protection hidden="1"/>
    </xf>
    <xf numFmtId="0" fontId="13" fillId="6" borderId="0" xfId="21" applyFont="1" applyFill="1" applyAlignment="1" applyProtection="1">
      <alignment horizontal="center"/>
      <protection hidden="1"/>
    </xf>
    <xf numFmtId="3" fontId="11" fillId="3" borderId="1" xfId="21" applyNumberFormat="1" applyFont="1" applyFill="1" applyBorder="1" applyProtection="1">
      <alignment/>
      <protection locked="0"/>
    </xf>
    <xf numFmtId="37" fontId="16" fillId="3" borderId="2" xfId="0" applyFont="1" applyFill="1" applyBorder="1" applyAlignment="1" applyProtection="1">
      <alignment vertical="center" wrapText="1"/>
      <protection/>
    </xf>
    <xf numFmtId="37" fontId="16" fillId="3" borderId="4" xfId="0" applyFont="1" applyFill="1" applyBorder="1" applyAlignment="1" applyProtection="1">
      <alignment vertical="center" wrapText="1"/>
      <protection/>
    </xf>
    <xf numFmtId="37" fontId="16" fillId="3" borderId="5" xfId="0" applyFont="1" applyFill="1" applyBorder="1" applyAlignment="1" applyProtection="1">
      <alignment vertical="center" wrapText="1"/>
      <protection/>
    </xf>
    <xf numFmtId="3" fontId="10" fillId="7" borderId="0" xfId="21" applyNumberFormat="1" applyFont="1" applyFill="1" applyAlignment="1" applyProtection="1">
      <alignment horizontal="center"/>
      <protection hidden="1"/>
    </xf>
    <xf numFmtId="0" fontId="36" fillId="0" borderId="0" xfId="20" applyFont="1" applyAlignment="1">
      <alignment horizontal="center"/>
    </xf>
    <xf numFmtId="0" fontId="35" fillId="0" borderId="0" xfId="20" applyFont="1" applyAlignment="1">
      <alignment horizontal="center"/>
    </xf>
    <xf numFmtId="0" fontId="37" fillId="0" borderId="0" xfId="20" applyFont="1" applyAlignment="1">
      <alignment horizontal="center"/>
    </xf>
    <xf numFmtId="37" fontId="38" fillId="0" borderId="0" xfId="0" applyFont="1" applyAlignment="1">
      <alignment/>
    </xf>
    <xf numFmtId="37" fontId="39" fillId="0" borderId="0" xfId="0" applyFont="1" applyAlignment="1">
      <alignment horizontal="center"/>
    </xf>
    <xf numFmtId="0" fontId="39" fillId="0" borderId="0" xfId="0" applyNumberFormat="1" applyFont="1" applyAlignment="1">
      <alignment/>
    </xf>
    <xf numFmtId="37" fontId="13" fillId="4" borderId="1" xfId="0" applyNumberFormat="1" applyFont="1" applyFill="1" applyBorder="1" applyAlignment="1" applyProtection="1">
      <alignment horizontal="left" vertical="center"/>
      <protection/>
    </xf>
    <xf numFmtId="3" fontId="11" fillId="2" borderId="1" xfId="0" applyNumberFormat="1" applyFont="1" applyFill="1" applyBorder="1" applyAlignment="1" applyProtection="1">
      <alignment horizontal="right" vertical="center"/>
      <protection hidden="1"/>
    </xf>
    <xf numFmtId="3" fontId="11" fillId="2" borderId="1" xfId="0" applyNumberFormat="1" applyFont="1" applyFill="1" applyBorder="1" applyAlignment="1" applyProtection="1">
      <alignment vertical="center"/>
      <protection hidden="1"/>
    </xf>
    <xf numFmtId="3" fontId="13" fillId="4" borderId="1" xfId="0" applyNumberFormat="1" applyFont="1" applyFill="1" applyBorder="1" applyAlignment="1" applyProtection="1">
      <alignment vertical="center"/>
      <protection hidden="1"/>
    </xf>
    <xf numFmtId="37" fontId="13" fillId="4" borderId="4" xfId="0" applyFont="1" applyFill="1" applyBorder="1" applyAlignment="1" applyProtection="1">
      <alignment horizontal="center" vertical="center"/>
      <protection/>
    </xf>
    <xf numFmtId="3" fontId="13" fillId="8" borderId="3" xfId="21" applyNumberFormat="1" applyFont="1" applyFill="1" applyBorder="1" applyAlignment="1" applyProtection="1">
      <alignment horizontal="center" vertical="center" wrapText="1"/>
      <protection/>
    </xf>
    <xf numFmtId="37" fontId="16" fillId="3" borderId="0" xfId="0" applyFont="1" applyFill="1" applyBorder="1" applyAlignment="1" applyProtection="1">
      <alignment vertical="center" wrapText="1"/>
      <protection/>
    </xf>
    <xf numFmtId="3" fontId="19" fillId="2" borderId="1" xfId="0" applyNumberFormat="1" applyFont="1" applyFill="1" applyBorder="1" applyAlignment="1" applyProtection="1">
      <alignment vertical="center"/>
      <protection hidden="1"/>
    </xf>
    <xf numFmtId="9" fontId="11" fillId="2" borderId="1" xfId="22" applyNumberFormat="1" applyFont="1" applyFill="1" applyBorder="1" applyAlignment="1" applyProtection="1">
      <alignment vertical="center"/>
      <protection hidden="1"/>
    </xf>
    <xf numFmtId="37" fontId="11" fillId="3" borderId="18" xfId="0" applyFont="1" applyFill="1" applyBorder="1" applyAlignment="1">
      <alignment vertical="center"/>
    </xf>
    <xf numFmtId="37" fontId="13" fillId="4" borderId="19" xfId="0" applyFont="1" applyFill="1" applyBorder="1" applyAlignment="1" applyProtection="1">
      <alignment horizontal="center" vertical="center"/>
      <protection/>
    </xf>
    <xf numFmtId="37" fontId="17" fillId="6" borderId="20" xfId="0" applyFont="1" applyFill="1" applyBorder="1" applyAlignment="1" applyProtection="1">
      <alignment vertical="center"/>
      <protection/>
    </xf>
    <xf numFmtId="37" fontId="13" fillId="5" borderId="0" xfId="0" applyFont="1" applyFill="1" applyBorder="1" applyAlignment="1" applyProtection="1">
      <alignment horizontal="center" vertical="center"/>
      <protection/>
    </xf>
    <xf numFmtId="3" fontId="11" fillId="9" borderId="0" xfId="21" applyNumberFormat="1" applyFont="1" applyFill="1" applyBorder="1" applyAlignment="1">
      <alignment vertical="center"/>
      <protection/>
    </xf>
    <xf numFmtId="37" fontId="11" fillId="9" borderId="0" xfId="0" applyFont="1" applyFill="1" applyBorder="1" applyAlignment="1">
      <alignment vertical="center"/>
    </xf>
    <xf numFmtId="3" fontId="13" fillId="8" borderId="2" xfId="21" applyNumberFormat="1" applyFont="1" applyFill="1" applyBorder="1" applyAlignment="1" applyProtection="1">
      <alignment horizontal="center" vertical="center" wrapText="1"/>
      <protection/>
    </xf>
    <xf numFmtId="37" fontId="17" fillId="6" borderId="21" xfId="0" applyFont="1" applyFill="1" applyBorder="1" applyAlignment="1" applyProtection="1">
      <alignment vertical="center"/>
      <protection/>
    </xf>
    <xf numFmtId="37" fontId="16" fillId="0" borderId="0" xfId="0" applyFont="1" applyFill="1" applyBorder="1" applyAlignment="1" applyProtection="1">
      <alignment vertical="center" wrapText="1"/>
      <protection/>
    </xf>
    <xf numFmtId="3" fontId="19" fillId="2" borderId="1" xfId="0" applyNumberFormat="1" applyFont="1" applyFill="1" applyBorder="1" applyAlignment="1" applyProtection="1">
      <alignment/>
      <protection hidden="1"/>
    </xf>
    <xf numFmtId="37" fontId="12" fillId="3" borderId="8" xfId="0" applyFont="1" applyFill="1" applyBorder="1" applyAlignment="1" applyProtection="1">
      <alignment vertical="center"/>
      <protection/>
    </xf>
    <xf numFmtId="3" fontId="11" fillId="3" borderId="7" xfId="21" applyNumberFormat="1" applyFont="1" applyFill="1" applyBorder="1" applyProtection="1">
      <alignment/>
      <protection locked="0"/>
    </xf>
    <xf numFmtId="3" fontId="11" fillId="3" borderId="3" xfId="21" applyNumberFormat="1" applyFont="1" applyFill="1" applyBorder="1" applyProtection="1">
      <alignment/>
      <protection locked="0"/>
    </xf>
    <xf numFmtId="37" fontId="11" fillId="3" borderId="0" xfId="0" applyFont="1" applyFill="1" applyBorder="1" applyAlignment="1">
      <alignment vertical="center"/>
    </xf>
    <xf numFmtId="3" fontId="41" fillId="6" borderId="4" xfId="21" applyNumberFormat="1" applyFont="1" applyFill="1" applyBorder="1" applyAlignment="1" applyProtection="1">
      <alignment horizontal="center" vertical="center" wrapText="1"/>
      <protection hidden="1"/>
    </xf>
    <xf numFmtId="3" fontId="11" fillId="0" borderId="4" xfId="21" applyNumberFormat="1" applyFont="1" applyFill="1" applyBorder="1" applyAlignment="1">
      <alignment vertical="center"/>
      <protection/>
    </xf>
    <xf numFmtId="3" fontId="22" fillId="2" borderId="1" xfId="0" applyNumberFormat="1" applyFont="1" applyFill="1" applyBorder="1" applyAlignment="1" applyProtection="1">
      <alignment/>
      <protection hidden="1"/>
    </xf>
    <xf numFmtId="37" fontId="9" fillId="9" borderId="0" xfId="0" applyFont="1" applyFill="1" applyBorder="1" applyAlignment="1">
      <alignment/>
    </xf>
    <xf numFmtId="0" fontId="10" fillId="7" borderId="0" xfId="21" applyFont="1" applyFill="1" applyBorder="1" applyAlignment="1" applyProtection="1">
      <alignment horizontal="center"/>
      <protection hidden="1"/>
    </xf>
    <xf numFmtId="3" fontId="34" fillId="7" borderId="0" xfId="21" applyNumberFormat="1" applyFont="1" applyFill="1" applyAlignment="1" applyProtection="1">
      <alignment horizontal="center"/>
      <protection hidden="1"/>
    </xf>
    <xf numFmtId="3" fontId="21" fillId="2" borderId="1" xfId="0" applyNumberFormat="1" applyFont="1" applyFill="1" applyBorder="1" applyAlignment="1" applyProtection="1">
      <alignment/>
      <protection hidden="1"/>
    </xf>
    <xf numFmtId="3" fontId="11" fillId="2" borderId="1" xfId="0" applyNumberFormat="1" applyFont="1" applyFill="1" applyBorder="1" applyAlignment="1" applyProtection="1">
      <alignment/>
      <protection hidden="1"/>
    </xf>
    <xf numFmtId="37" fontId="16" fillId="3" borderId="18" xfId="0" applyFont="1" applyFill="1" applyBorder="1" applyAlignment="1" applyProtection="1">
      <alignment vertical="center" wrapText="1"/>
      <protection/>
    </xf>
    <xf numFmtId="0" fontId="42" fillId="9" borderId="20" xfId="21" applyFont="1" applyFill="1" applyBorder="1" applyAlignment="1" applyProtection="1">
      <alignment horizontal="center"/>
      <protection hidden="1"/>
    </xf>
    <xf numFmtId="37" fontId="34" fillId="4" borderId="2" xfId="0" applyFont="1" applyFill="1" applyBorder="1" applyAlignment="1" applyProtection="1">
      <alignment horizontal="center" vertical="center"/>
      <protection/>
    </xf>
    <xf numFmtId="3" fontId="13" fillId="9" borderId="0" xfId="21" applyNumberFormat="1" applyFont="1" applyFill="1" applyBorder="1" applyAlignment="1" applyProtection="1">
      <alignment horizontal="center"/>
      <protection hidden="1"/>
    </xf>
    <xf numFmtId="37" fontId="11" fillId="8" borderId="8" xfId="0" applyFont="1" applyFill="1" applyBorder="1" applyAlignment="1">
      <alignment vertical="center"/>
    </xf>
    <xf numFmtId="37" fontId="10" fillId="2" borderId="2" xfId="0" applyFont="1" applyFill="1" applyBorder="1" applyAlignment="1" applyProtection="1">
      <alignment horizontal="center" vertical="center" wrapText="1"/>
      <protection/>
    </xf>
    <xf numFmtId="37" fontId="11" fillId="3" borderId="18" xfId="0" applyFont="1" applyFill="1" applyBorder="1" applyAlignment="1">
      <alignment vertical="center" wrapText="1"/>
    </xf>
    <xf numFmtId="3" fontId="15" fillId="2" borderId="1" xfId="0" applyNumberFormat="1" applyFont="1" applyFill="1" applyBorder="1" applyAlignment="1" applyProtection="1">
      <alignment vertical="center"/>
      <protection hidden="1"/>
    </xf>
    <xf numFmtId="3" fontId="11" fillId="3" borderId="1" xfId="21" applyNumberFormat="1" applyFont="1" applyFill="1" applyBorder="1" applyAlignment="1" applyProtection="1">
      <alignment wrapText="1"/>
      <protection locked="0"/>
    </xf>
    <xf numFmtId="37" fontId="11" fillId="3" borderId="1" xfId="0" applyFont="1" applyFill="1" applyBorder="1" applyAlignment="1" applyProtection="1">
      <alignment horizontal="left" vertical="center" wrapText="1" indent="1"/>
      <protection/>
    </xf>
    <xf numFmtId="37" fontId="11" fillId="0" borderId="2" xfId="0" applyFont="1" applyFill="1" applyBorder="1" applyAlignment="1">
      <alignment vertical="center"/>
    </xf>
    <xf numFmtId="37" fontId="13" fillId="6" borderId="1" xfId="0" applyFont="1" applyFill="1" applyBorder="1" applyAlignment="1" applyProtection="1">
      <alignment horizontal="center" vertical="center" wrapText="1"/>
      <protection/>
    </xf>
    <xf numFmtId="3" fontId="41" fillId="4" borderId="2" xfId="21" applyNumberFormat="1" applyFont="1" applyFill="1" applyBorder="1" applyAlignment="1" applyProtection="1">
      <alignment horizontal="center" wrapText="1"/>
      <protection hidden="1"/>
    </xf>
    <xf numFmtId="3" fontId="41" fillId="6" borderId="2" xfId="21" applyNumberFormat="1" applyFont="1" applyFill="1" applyBorder="1" applyAlignment="1" applyProtection="1">
      <alignment horizontal="center" wrapText="1"/>
      <protection hidden="1"/>
    </xf>
    <xf numFmtId="3" fontId="13" fillId="8" borderId="18" xfId="21" applyNumberFormat="1" applyFont="1" applyFill="1" applyBorder="1" applyAlignment="1" applyProtection="1">
      <alignment horizontal="center" vertical="center" wrapText="1"/>
      <protection/>
    </xf>
    <xf numFmtId="37" fontId="13" fillId="6" borderId="0" xfId="0" applyFont="1" applyFill="1" applyBorder="1" applyAlignment="1" applyProtection="1">
      <alignment horizontal="center" vertical="center" wrapText="1"/>
      <protection/>
    </xf>
    <xf numFmtId="37" fontId="13" fillId="6" borderId="8" xfId="0" applyFont="1" applyFill="1" applyBorder="1" applyAlignment="1" applyProtection="1">
      <alignment horizontal="center" vertical="center" wrapText="1"/>
      <protection/>
    </xf>
    <xf numFmtId="37" fontId="40" fillId="6" borderId="18" xfId="0" applyFont="1" applyFill="1" applyBorder="1" applyAlignment="1" applyProtection="1">
      <alignment horizontal="center" vertical="center" wrapText="1"/>
      <protection/>
    </xf>
    <xf numFmtId="37" fontId="30" fillId="0" borderId="3" xfId="0" applyFont="1" applyBorder="1" applyAlignment="1" applyProtection="1">
      <alignment wrapText="1"/>
      <protection locked="0"/>
    </xf>
    <xf numFmtId="3" fontId="19" fillId="2" borderId="3" xfId="0" applyNumberFormat="1" applyFont="1" applyFill="1" applyBorder="1" applyAlignment="1" applyProtection="1">
      <alignment vertical="center"/>
      <protection hidden="1"/>
    </xf>
    <xf numFmtId="9" fontId="19" fillId="2" borderId="3" xfId="22" applyNumberFormat="1" applyFont="1" applyFill="1" applyBorder="1" applyAlignment="1" applyProtection="1">
      <alignment vertical="center"/>
      <protection hidden="1"/>
    </xf>
    <xf numFmtId="3" fontId="13" fillId="8" borderId="8" xfId="21" applyNumberFormat="1" applyFont="1" applyFill="1" applyBorder="1" applyAlignment="1" applyProtection="1">
      <alignment horizontal="center" vertical="center" wrapText="1"/>
      <protection/>
    </xf>
    <xf numFmtId="37" fontId="13" fillId="6" borderId="7" xfId="0" applyFont="1" applyFill="1" applyBorder="1" applyAlignment="1" applyProtection="1">
      <alignment horizontal="center" vertical="center" wrapText="1"/>
      <protection/>
    </xf>
    <xf numFmtId="37" fontId="43" fillId="6" borderId="18" xfId="0" applyFont="1" applyFill="1" applyBorder="1" applyAlignment="1" applyProtection="1">
      <alignment vertical="center" wrapText="1"/>
      <protection/>
    </xf>
    <xf numFmtId="37" fontId="11" fillId="3" borderId="18" xfId="0" applyFont="1" applyFill="1" applyBorder="1" applyAlignment="1" applyProtection="1">
      <alignment vertical="center"/>
      <protection/>
    </xf>
    <xf numFmtId="0" fontId="11" fillId="3" borderId="2" xfId="0" applyNumberFormat="1" applyFont="1" applyFill="1" applyBorder="1" applyAlignment="1" applyProtection="1">
      <alignment horizontal="left" vertical="center"/>
      <protection hidden="1"/>
    </xf>
    <xf numFmtId="37" fontId="44" fillId="6" borderId="4" xfId="0" applyFont="1" applyFill="1" applyBorder="1" applyAlignment="1" applyProtection="1">
      <alignment vertical="center"/>
      <protection/>
    </xf>
    <xf numFmtId="37" fontId="11" fillId="3" borderId="11" xfId="0" applyFont="1" applyFill="1" applyBorder="1" applyAlignment="1">
      <alignment vertical="center" wrapText="1"/>
    </xf>
    <xf numFmtId="37" fontId="10" fillId="2" borderId="7" xfId="0" applyFont="1" applyFill="1" applyBorder="1" applyAlignment="1" applyProtection="1">
      <alignment horizontal="center" vertical="center" wrapText="1"/>
      <protection/>
    </xf>
    <xf numFmtId="37" fontId="11" fillId="0" borderId="0" xfId="0" applyFont="1" applyFill="1" applyBorder="1" applyAlignment="1">
      <alignment vertical="center"/>
    </xf>
    <xf numFmtId="37" fontId="13" fillId="4" borderId="3" xfId="0" applyFont="1" applyFill="1" applyBorder="1" applyAlignment="1" applyProtection="1">
      <alignment horizontal="center" vertical="center" wrapText="1"/>
      <protection/>
    </xf>
    <xf numFmtId="0" fontId="11" fillId="3" borderId="2" xfId="0" applyNumberFormat="1" applyFont="1" applyFill="1" applyBorder="1" applyAlignment="1" applyProtection="1">
      <alignment horizontal="center" vertical="center"/>
      <protection hidden="1"/>
    </xf>
    <xf numFmtId="3" fontId="11" fillId="5" borderId="2" xfId="21" applyNumberFormat="1" applyFont="1" applyFill="1" applyBorder="1" applyAlignment="1">
      <alignment vertical="center"/>
      <protection/>
    </xf>
    <xf numFmtId="37" fontId="9" fillId="6" borderId="0" xfId="0" applyFont="1" applyFill="1" applyAlignment="1">
      <alignment/>
    </xf>
    <xf numFmtId="0" fontId="41" fillId="6" borderId="5" xfId="0" applyNumberFormat="1" applyFont="1" applyFill="1" applyBorder="1" applyAlignment="1" applyProtection="1">
      <alignment vertical="center"/>
      <protection/>
    </xf>
    <xf numFmtId="37" fontId="11" fillId="8" borderId="0" xfId="0" applyFont="1" applyFill="1" applyBorder="1" applyAlignment="1">
      <alignment vertical="center"/>
    </xf>
    <xf numFmtId="166" fontId="10" fillId="4" borderId="2" xfId="0" applyNumberFormat="1" applyFont="1" applyFill="1" applyBorder="1" applyAlignment="1" applyProtection="1">
      <alignment vertical="center"/>
      <protection/>
    </xf>
    <xf numFmtId="37" fontId="44" fillId="6" borderId="5" xfId="0" applyFont="1" applyFill="1" applyBorder="1" applyAlignment="1" applyProtection="1">
      <alignment vertical="center"/>
      <protection/>
    </xf>
    <xf numFmtId="37" fontId="10" fillId="3" borderId="0" xfId="0" applyFont="1" applyFill="1" applyBorder="1" applyAlignment="1">
      <alignment vertical="center" wrapText="1"/>
    </xf>
    <xf numFmtId="37" fontId="12" fillId="3" borderId="3" xfId="0" applyFont="1" applyFill="1" applyBorder="1" applyAlignment="1" applyProtection="1">
      <alignment vertical="center" wrapText="1"/>
      <protection hidden="1"/>
    </xf>
    <xf numFmtId="37" fontId="12" fillId="3" borderId="11" xfId="0" applyFont="1" applyFill="1" applyBorder="1" applyAlignment="1" applyProtection="1">
      <alignment vertical="center" wrapText="1"/>
      <protection hidden="1"/>
    </xf>
    <xf numFmtId="0" fontId="12" fillId="3" borderId="3" xfId="0" applyNumberFormat="1" applyFont="1" applyFill="1" applyBorder="1" applyAlignment="1" applyProtection="1">
      <alignment vertical="center" wrapText="1"/>
      <protection hidden="1"/>
    </xf>
    <xf numFmtId="0" fontId="46" fillId="0" borderId="5" xfId="0" applyNumberFormat="1" applyFont="1" applyFill="1" applyBorder="1" applyAlignment="1" applyProtection="1">
      <alignment horizontal="center" vertical="center" wrapText="1"/>
      <protection hidden="1"/>
    </xf>
    <xf numFmtId="37" fontId="46" fillId="0" borderId="4" xfId="0" applyFont="1" applyFill="1" applyBorder="1" applyAlignment="1" applyProtection="1">
      <alignment horizontal="center" vertical="center" wrapText="1"/>
      <protection hidden="1"/>
    </xf>
    <xf numFmtId="37" fontId="29" fillId="3" borderId="0" xfId="0" applyFont="1" applyFill="1" applyBorder="1" applyAlignment="1">
      <alignment vertical="top"/>
    </xf>
    <xf numFmtId="37" fontId="17" fillId="6" borderId="20" xfId="0" applyFont="1" applyFill="1" applyBorder="1" applyAlignment="1" applyProtection="1">
      <alignment horizontal="left" vertical="center"/>
      <protection/>
    </xf>
    <xf numFmtId="37" fontId="16" fillId="3" borderId="0" xfId="0" applyFont="1" applyFill="1" applyBorder="1" applyAlignment="1" applyProtection="1">
      <alignment horizontal="left" vertical="center" wrapText="1"/>
      <protection/>
    </xf>
    <xf numFmtId="3" fontId="13" fillId="4" borderId="4" xfId="0" applyNumberFormat="1" applyFont="1" applyFill="1" applyBorder="1" applyAlignment="1" applyProtection="1">
      <alignment horizontal="center" vertical="center"/>
      <protection/>
    </xf>
    <xf numFmtId="3" fontId="13" fillId="4" borderId="2" xfId="0" applyNumberFormat="1" applyFont="1" applyFill="1" applyBorder="1" applyAlignment="1" applyProtection="1">
      <alignment horizontal="center" vertical="center"/>
      <protection/>
    </xf>
    <xf numFmtId="3" fontId="13" fillId="4" borderId="1" xfId="0" applyNumberFormat="1" applyFont="1" applyFill="1" applyBorder="1" applyAlignment="1" applyProtection="1">
      <alignment horizontal="center" vertical="center"/>
      <protection/>
    </xf>
    <xf numFmtId="0" fontId="10" fillId="5" borderId="14" xfId="0" applyNumberFormat="1" applyFont="1" applyFill="1" applyBorder="1" applyAlignment="1" applyProtection="1">
      <alignment horizontal="left"/>
      <protection hidden="1"/>
    </xf>
    <xf numFmtId="37" fontId="12" fillId="3" borderId="7" xfId="0" applyFont="1" applyFill="1" applyBorder="1" applyAlignment="1" applyProtection="1">
      <alignment vertical="center"/>
      <protection/>
    </xf>
    <xf numFmtId="37" fontId="12" fillId="3" borderId="18" xfId="0" applyFont="1" applyFill="1" applyBorder="1" applyAlignment="1" applyProtection="1">
      <alignment vertical="center"/>
      <protection/>
    </xf>
    <xf numFmtId="37" fontId="11" fillId="5" borderId="1" xfId="0" applyFont="1" applyFill="1" applyBorder="1" applyAlignment="1" applyProtection="1">
      <alignment horizontal="left"/>
      <protection/>
    </xf>
    <xf numFmtId="0" fontId="13" fillId="0" borderId="14" xfId="0" applyNumberFormat="1" applyFont="1" applyFill="1" applyBorder="1" applyAlignment="1" applyProtection="1">
      <alignment/>
      <protection hidden="1"/>
    </xf>
    <xf numFmtId="0" fontId="13" fillId="0" borderId="14" xfId="0" applyNumberFormat="1" applyFont="1" applyFill="1" applyBorder="1" applyAlignment="1" applyProtection="1">
      <alignment/>
      <protection locked="0"/>
    </xf>
    <xf numFmtId="0" fontId="13" fillId="0" borderId="14" xfId="0" applyNumberFormat="1" applyFont="1" applyFill="1" applyBorder="1" applyAlignment="1" applyProtection="1">
      <alignment horizontal="right" vertical="center"/>
      <protection hidden="1"/>
    </xf>
    <xf numFmtId="37" fontId="13" fillId="5" borderId="5" xfId="0" applyFont="1" applyFill="1" applyBorder="1" applyAlignment="1" applyProtection="1">
      <alignment horizontal="left" vertical="center"/>
      <protection/>
    </xf>
    <xf numFmtId="37" fontId="17" fillId="6" borderId="2" xfId="0" applyFont="1" applyFill="1" applyBorder="1" applyAlignment="1">
      <alignment vertical="center"/>
    </xf>
    <xf numFmtId="9" fontId="11" fillId="2" borderId="3" xfId="22" applyNumberFormat="1" applyFont="1" applyFill="1" applyBorder="1" applyAlignment="1" applyProtection="1">
      <alignment vertical="center"/>
      <protection hidden="1"/>
    </xf>
    <xf numFmtId="37" fontId="12" fillId="3" borderId="18" xfId="0" applyFont="1" applyFill="1" applyBorder="1" applyAlignment="1" applyProtection="1">
      <alignment vertical="center" wrapText="1"/>
      <protection/>
    </xf>
    <xf numFmtId="173" fontId="9" fillId="0" borderId="1" xfId="0" applyNumberFormat="1" applyFont="1" applyBorder="1" applyAlignment="1" applyProtection="1">
      <alignment horizontal="left" vertical="center" wrapText="1"/>
      <protection locked="0"/>
    </xf>
    <xf numFmtId="37" fontId="13" fillId="6" borderId="1" xfId="0" applyFont="1" applyFill="1" applyBorder="1" applyAlignment="1" applyProtection="1">
      <alignment horizontal="right"/>
      <protection/>
    </xf>
    <xf numFmtId="37" fontId="0" fillId="3" borderId="0" xfId="0" applyFont="1" applyFill="1" applyAlignment="1">
      <alignment/>
    </xf>
    <xf numFmtId="3" fontId="11" fillId="3" borderId="1" xfId="21" applyNumberFormat="1" applyFont="1" applyFill="1" applyBorder="1" applyAlignment="1" applyProtection="1">
      <alignment horizontal="left"/>
      <protection locked="0"/>
    </xf>
    <xf numFmtId="37" fontId="17" fillId="4" borderId="21" xfId="0" applyFont="1" applyFill="1" applyBorder="1" applyAlignment="1" applyProtection="1">
      <alignment vertical="center"/>
      <protection/>
    </xf>
    <xf numFmtId="37" fontId="17" fillId="4" borderId="20" xfId="0" applyFont="1" applyFill="1" applyBorder="1" applyAlignment="1" applyProtection="1">
      <alignment vertical="center"/>
      <protection/>
    </xf>
    <xf numFmtId="37" fontId="17" fillId="5" borderId="22" xfId="0" applyFont="1" applyFill="1" applyBorder="1" applyAlignment="1" applyProtection="1">
      <alignment vertical="center"/>
      <protection/>
    </xf>
    <xf numFmtId="37" fontId="47" fillId="6" borderId="0" xfId="0" applyFont="1" applyFill="1" applyBorder="1" applyAlignment="1" applyProtection="1">
      <alignment vertical="center"/>
      <protection/>
    </xf>
    <xf numFmtId="37" fontId="9" fillId="3" borderId="0" xfId="0" applyFont="1" applyFill="1" applyBorder="1" applyAlignment="1">
      <alignment/>
    </xf>
    <xf numFmtId="37" fontId="8" fillId="3" borderId="20" xfId="0" applyFont="1" applyFill="1" applyBorder="1" applyAlignment="1" applyProtection="1">
      <alignment vertical="center" wrapText="1"/>
      <protection/>
    </xf>
    <xf numFmtId="37" fontId="16" fillId="3" borderId="20" xfId="0" applyFont="1" applyFill="1" applyBorder="1" applyAlignment="1" applyProtection="1">
      <alignment vertical="center" wrapText="1"/>
      <protection/>
    </xf>
    <xf numFmtId="37" fontId="16" fillId="3" borderId="22" xfId="0" applyFont="1" applyFill="1" applyBorder="1" applyAlignment="1" applyProtection="1">
      <alignment vertical="center" wrapText="1"/>
      <protection/>
    </xf>
    <xf numFmtId="37" fontId="9" fillId="9" borderId="20" xfId="0" applyFont="1" applyFill="1" applyBorder="1" applyAlignment="1">
      <alignment/>
    </xf>
    <xf numFmtId="0" fontId="10" fillId="9" borderId="20" xfId="21" applyFont="1" applyFill="1" applyBorder="1" applyAlignment="1" applyProtection="1">
      <alignment horizontal="center"/>
      <protection hidden="1"/>
    </xf>
    <xf numFmtId="0" fontId="13" fillId="9" borderId="20" xfId="21" applyFont="1" applyFill="1" applyBorder="1" applyAlignment="1" applyProtection="1">
      <alignment horizontal="left"/>
      <protection hidden="1"/>
    </xf>
    <xf numFmtId="37" fontId="17" fillId="4" borderId="1" xfId="0" applyFont="1" applyFill="1" applyBorder="1" applyAlignment="1" applyProtection="1">
      <alignment horizontal="left" vertical="center"/>
      <protection/>
    </xf>
    <xf numFmtId="166" fontId="13" fillId="8" borderId="23" xfId="21" applyNumberFormat="1" applyFont="1" applyFill="1" applyBorder="1" applyAlignment="1" applyProtection="1">
      <alignment horizontal="center" vertical="center" wrapText="1"/>
      <protection/>
    </xf>
    <xf numFmtId="37" fontId="0" fillId="0" borderId="1" xfId="0" applyBorder="1" applyAlignment="1" applyProtection="1">
      <alignment/>
      <protection/>
    </xf>
    <xf numFmtId="37" fontId="18" fillId="3" borderId="0" xfId="0" applyFont="1" applyFill="1" applyAlignment="1">
      <alignment horizontal="right"/>
    </xf>
    <xf numFmtId="166" fontId="13" fillId="8" borderId="24" xfId="21" applyNumberFormat="1" applyFont="1" applyFill="1" applyBorder="1" applyAlignment="1" applyProtection="1">
      <alignment horizontal="center" vertical="center" wrapText="1"/>
      <protection/>
    </xf>
    <xf numFmtId="37" fontId="13" fillId="6" borderId="25" xfId="21" applyNumberFormat="1" applyFont="1" applyFill="1" applyBorder="1" applyAlignment="1" applyProtection="1">
      <alignment horizontal="right" vertical="center"/>
      <protection/>
    </xf>
    <xf numFmtId="37" fontId="18" fillId="3" borderId="1" xfId="0" applyFont="1" applyFill="1" applyBorder="1" applyAlignment="1" applyProtection="1">
      <alignment horizontal="center"/>
      <protection hidden="1"/>
    </xf>
    <xf numFmtId="37" fontId="18" fillId="3" borderId="0" xfId="0" applyFont="1" applyFill="1" applyAlignment="1" applyProtection="1">
      <alignment/>
      <protection hidden="1" locked="0"/>
    </xf>
    <xf numFmtId="166" fontId="13" fillId="6" borderId="0" xfId="21" applyNumberFormat="1" applyFont="1" applyFill="1" applyBorder="1" applyAlignment="1" applyProtection="1">
      <alignment horizontal="right" vertical="center" wrapText="1"/>
      <protection/>
    </xf>
    <xf numFmtId="167" fontId="11" fillId="3" borderId="1" xfId="21" applyNumberFormat="1" applyFont="1" applyFill="1" applyBorder="1" applyAlignment="1" applyProtection="1">
      <alignment horizontal="left"/>
      <protection locked="0"/>
    </xf>
    <xf numFmtId="37" fontId="9" fillId="3" borderId="0" xfId="0" applyFont="1" applyFill="1" applyAlignment="1" applyProtection="1">
      <alignment/>
      <protection hidden="1"/>
    </xf>
    <xf numFmtId="0" fontId="30" fillId="3" borderId="2" xfId="0" applyNumberFormat="1" applyFont="1" applyFill="1" applyBorder="1" applyAlignment="1" applyProtection="1">
      <alignment wrapText="1"/>
      <protection locked="0"/>
    </xf>
    <xf numFmtId="37" fontId="32" fillId="3" borderId="0" xfId="0" applyFont="1" applyFill="1" applyAlignment="1" applyProtection="1">
      <alignment/>
      <protection hidden="1" locked="0"/>
    </xf>
    <xf numFmtId="37" fontId="25" fillId="3" borderId="0" xfId="0" applyFont="1" applyFill="1" applyAlignment="1">
      <alignment/>
    </xf>
    <xf numFmtId="37" fontId="13" fillId="3" borderId="0" xfId="0" applyFont="1" applyFill="1" applyAlignment="1">
      <alignment/>
    </xf>
    <xf numFmtId="37" fontId="32" fillId="3" borderId="0" xfId="0" applyFont="1" applyFill="1" applyAlignment="1" applyProtection="1">
      <alignment/>
      <protection hidden="1"/>
    </xf>
    <xf numFmtId="37" fontId="32" fillId="0" borderId="0" xfId="0" applyFont="1" applyAlignment="1">
      <alignment/>
    </xf>
    <xf numFmtId="167" fontId="32" fillId="3" borderId="0" xfId="0" applyNumberFormat="1" applyFont="1" applyFill="1" applyAlignment="1">
      <alignment/>
    </xf>
    <xf numFmtId="3" fontId="13" fillId="8" borderId="7" xfId="21" applyNumberFormat="1" applyFont="1" applyFill="1" applyBorder="1" applyAlignment="1" applyProtection="1">
      <alignment horizontal="center" vertical="center" wrapText="1"/>
      <protection/>
    </xf>
    <xf numFmtId="3" fontId="11" fillId="5" borderId="0" xfId="21" applyNumberFormat="1" applyFont="1" applyFill="1" applyBorder="1" applyAlignment="1">
      <alignment vertical="center"/>
      <protection/>
    </xf>
    <xf numFmtId="37" fontId="12" fillId="3" borderId="18" xfId="0" applyFont="1" applyFill="1" applyBorder="1" applyAlignment="1" applyProtection="1">
      <alignment horizontal="center" vertical="center" wrapText="1"/>
      <protection/>
    </xf>
    <xf numFmtId="166" fontId="18" fillId="3" borderId="1" xfId="21" applyNumberFormat="1" applyFont="1" applyFill="1" applyBorder="1" applyAlignment="1" applyProtection="1">
      <alignment horizontal="center" vertical="center" wrapText="1"/>
      <protection hidden="1"/>
    </xf>
    <xf numFmtId="173" fontId="11" fillId="3" borderId="1" xfId="0" applyNumberFormat="1" applyFont="1" applyFill="1" applyBorder="1" applyAlignment="1" applyProtection="1">
      <alignment horizontal="center" vertical="center" wrapText="1"/>
      <protection locked="0"/>
    </xf>
    <xf numFmtId="173" fontId="11" fillId="0" borderId="14" xfId="0" applyNumberFormat="1" applyFont="1" applyFill="1" applyBorder="1" applyAlignment="1" applyProtection="1">
      <alignment horizontal="left" vertical="center" wrapText="1"/>
      <protection locked="0"/>
    </xf>
    <xf numFmtId="3" fontId="11" fillId="2" borderId="26" xfId="0" applyNumberFormat="1" applyFont="1" applyFill="1" applyBorder="1" applyAlignment="1" applyProtection="1">
      <alignment horizontal="left" vertical="center" wrapText="1"/>
      <protection/>
    </xf>
    <xf numFmtId="173" fontId="11" fillId="0" borderId="27" xfId="0" applyNumberFormat="1" applyFont="1" applyFill="1" applyBorder="1" applyAlignment="1" applyProtection="1">
      <alignment horizontal="left" vertical="center" wrapText="1"/>
      <protection locked="0"/>
    </xf>
    <xf numFmtId="37" fontId="13" fillId="4" borderId="5" xfId="0" applyFont="1" applyFill="1" applyBorder="1" applyAlignment="1" applyProtection="1">
      <alignment vertical="center"/>
      <protection/>
    </xf>
    <xf numFmtId="37" fontId="13" fillId="4" borderId="1" xfId="0" applyFont="1" applyFill="1" applyBorder="1" applyAlignment="1" applyProtection="1">
      <alignment vertical="center"/>
      <protection/>
    </xf>
    <xf numFmtId="0" fontId="13" fillId="9" borderId="0" xfId="21" applyFont="1" applyFill="1" applyAlignment="1" applyProtection="1">
      <alignment horizontal="left"/>
      <protection hidden="1"/>
    </xf>
    <xf numFmtId="3" fontId="11" fillId="0" borderId="11" xfId="21" applyNumberFormat="1" applyFont="1" applyFill="1" applyBorder="1" applyAlignment="1">
      <alignment vertical="center"/>
      <protection/>
    </xf>
    <xf numFmtId="37" fontId="34" fillId="4" borderId="2" xfId="0" applyFont="1" applyFill="1" applyBorder="1" applyAlignment="1" applyProtection="1">
      <alignment vertical="center"/>
      <protection/>
    </xf>
    <xf numFmtId="37" fontId="12" fillId="5" borderId="1" xfId="0" applyFont="1" applyFill="1" applyBorder="1" applyAlignment="1" applyProtection="1">
      <alignment horizontal="left" vertical="center" wrapText="1"/>
      <protection/>
    </xf>
    <xf numFmtId="37" fontId="17" fillId="4" borderId="5" xfId="0" applyFont="1" applyFill="1" applyBorder="1" applyAlignment="1" applyProtection="1">
      <alignment horizontal="right" vertical="center"/>
      <protection/>
    </xf>
    <xf numFmtId="3" fontId="11" fillId="9" borderId="2" xfId="21" applyNumberFormat="1" applyFont="1" applyFill="1" applyBorder="1" applyAlignment="1">
      <alignment vertical="center"/>
      <protection/>
    </xf>
    <xf numFmtId="37" fontId="25" fillId="3" borderId="1" xfId="0" applyFont="1" applyFill="1" applyBorder="1" applyAlignment="1" applyProtection="1">
      <alignment horizontal="left" vertical="center"/>
      <protection hidden="1"/>
    </xf>
    <xf numFmtId="37" fontId="17" fillId="6" borderId="2" xfId="0" applyFont="1" applyFill="1" applyBorder="1" applyAlignment="1" applyProtection="1">
      <alignment horizontal="left" vertical="center"/>
      <protection/>
    </xf>
    <xf numFmtId="37" fontId="17" fillId="6" borderId="4" xfId="0" applyFont="1" applyFill="1" applyBorder="1" applyAlignment="1" applyProtection="1">
      <alignment horizontal="left" vertical="center"/>
      <protection/>
    </xf>
    <xf numFmtId="37" fontId="13" fillId="5" borderId="8" xfId="0" applyFont="1" applyFill="1" applyBorder="1" applyAlignment="1" applyProtection="1">
      <alignment horizontal="left" vertical="center"/>
      <protection/>
    </xf>
    <xf numFmtId="37" fontId="13" fillId="6" borderId="11" xfId="0" applyFont="1" applyFill="1" applyBorder="1" applyAlignment="1" applyProtection="1">
      <alignment horizontal="center" vertical="center" wrapText="1"/>
      <protection/>
    </xf>
    <xf numFmtId="37" fontId="13" fillId="6" borderId="18" xfId="0" applyFont="1" applyFill="1" applyBorder="1" applyAlignment="1" applyProtection="1">
      <alignment horizontal="left" vertical="center" wrapText="1"/>
      <protection/>
    </xf>
    <xf numFmtId="37" fontId="13" fillId="6" borderId="0" xfId="0" applyFont="1" applyFill="1" applyBorder="1" applyAlignment="1" applyProtection="1">
      <alignment horizontal="left" vertical="center" wrapText="1"/>
      <protection/>
    </xf>
    <xf numFmtId="14" fontId="11" fillId="3" borderId="1" xfId="0" applyNumberFormat="1" applyFont="1" applyFill="1" applyBorder="1" applyAlignment="1" applyProtection="1">
      <alignment horizontal="center"/>
      <protection locked="0"/>
    </xf>
    <xf numFmtId="37" fontId="44" fillId="6" borderId="4" xfId="0" applyFont="1" applyFill="1" applyBorder="1" applyAlignment="1" applyProtection="1">
      <alignment horizontal="center" vertical="center" wrapText="1"/>
      <protection/>
    </xf>
    <xf numFmtId="173" fontId="19" fillId="0" borderId="14" xfId="0" applyNumberFormat="1" applyFont="1" applyBorder="1" applyAlignment="1" applyProtection="1">
      <alignment horizontal="center" vertical="center" wrapText="1"/>
      <protection locked="0"/>
    </xf>
    <xf numFmtId="37" fontId="9" fillId="4" borderId="1" xfId="0" applyFont="1" applyFill="1" applyBorder="1" applyAlignment="1">
      <alignment vertical="center" wrapText="1"/>
    </xf>
    <xf numFmtId="37" fontId="46" fillId="0" borderId="4" xfId="0" applyFont="1" applyFill="1" applyBorder="1" applyAlignment="1" applyProtection="1">
      <alignment vertical="center"/>
      <protection hidden="1"/>
    </xf>
    <xf numFmtId="37" fontId="11" fillId="6" borderId="1" xfId="0" applyFont="1" applyFill="1" applyBorder="1" applyAlignment="1">
      <alignment vertical="center"/>
    </xf>
    <xf numFmtId="37" fontId="17" fillId="6" borderId="2" xfId="0" applyFont="1" applyFill="1" applyBorder="1" applyAlignment="1" applyProtection="1">
      <alignment vertical="center" wrapText="1"/>
      <protection/>
    </xf>
    <xf numFmtId="37" fontId="9" fillId="6" borderId="0" xfId="0" applyFont="1" applyFill="1" applyBorder="1" applyAlignment="1">
      <alignment vertical="center" wrapText="1"/>
    </xf>
    <xf numFmtId="37" fontId="10" fillId="2" borderId="2" xfId="0" applyFont="1" applyFill="1" applyBorder="1" applyAlignment="1" applyProtection="1">
      <alignment vertical="center"/>
      <protection/>
    </xf>
    <xf numFmtId="37" fontId="10" fillId="2" borderId="4" xfId="0" applyFont="1" applyFill="1" applyBorder="1" applyAlignment="1" applyProtection="1">
      <alignment vertical="center"/>
      <protection/>
    </xf>
    <xf numFmtId="37" fontId="10" fillId="2" borderId="5" xfId="0" applyFont="1" applyFill="1" applyBorder="1" applyAlignment="1" applyProtection="1">
      <alignment vertical="center"/>
      <protection/>
    </xf>
    <xf numFmtId="0" fontId="30" fillId="3" borderId="2" xfId="0" applyNumberFormat="1" applyFont="1" applyFill="1" applyBorder="1" applyAlignment="1" applyProtection="1">
      <alignment vertical="top" wrapText="1"/>
      <protection locked="0"/>
    </xf>
    <xf numFmtId="37" fontId="30" fillId="3" borderId="1" xfId="0" applyFont="1" applyFill="1" applyBorder="1" applyAlignment="1" applyProtection="1">
      <alignment vertical="top" wrapText="1"/>
      <protection locked="0"/>
    </xf>
    <xf numFmtId="37" fontId="51" fillId="3" borderId="6" xfId="0" applyFont="1" applyFill="1" applyBorder="1" applyAlignment="1">
      <alignment vertical="top"/>
    </xf>
    <xf numFmtId="37" fontId="19" fillId="3" borderId="14" xfId="0" applyFont="1" applyFill="1" applyBorder="1" applyAlignment="1">
      <alignment vertical="top" wrapText="1"/>
    </xf>
    <xf numFmtId="37" fontId="19" fillId="3" borderId="14" xfId="0" applyFont="1" applyFill="1" applyBorder="1" applyAlignment="1">
      <alignment horizontal="left" vertical="top"/>
    </xf>
    <xf numFmtId="37" fontId="52" fillId="3" borderId="14" xfId="0" applyFont="1" applyFill="1" applyBorder="1" applyAlignment="1">
      <alignment vertical="top" wrapText="1"/>
    </xf>
    <xf numFmtId="37" fontId="19" fillId="3" borderId="13" xfId="0" applyFont="1" applyFill="1" applyBorder="1" applyAlignment="1">
      <alignment/>
    </xf>
    <xf numFmtId="37" fontId="19" fillId="3" borderId="14" xfId="0" applyFont="1" applyFill="1" applyBorder="1" applyAlignment="1">
      <alignment vertical="top"/>
    </xf>
    <xf numFmtId="37" fontId="19" fillId="3" borderId="13" xfId="0" applyFont="1" applyFill="1" applyBorder="1" applyAlignment="1">
      <alignment vertical="top"/>
    </xf>
    <xf numFmtId="37" fontId="19" fillId="3" borderId="6" xfId="0" applyFont="1" applyFill="1" applyBorder="1" applyAlignment="1">
      <alignment vertical="top"/>
    </xf>
    <xf numFmtId="37" fontId="19" fillId="0" borderId="28" xfId="0" applyFont="1" applyFill="1" applyBorder="1" applyAlignment="1" applyProtection="1">
      <alignment vertical="top" wrapText="1"/>
      <protection/>
    </xf>
    <xf numFmtId="37" fontId="19" fillId="0" borderId="26" xfId="0" applyFont="1" applyFill="1" applyBorder="1" applyAlignment="1" applyProtection="1">
      <alignment vertical="top" wrapText="1"/>
      <protection/>
    </xf>
    <xf numFmtId="37" fontId="19" fillId="0" borderId="27" xfId="0" applyFont="1" applyFill="1" applyBorder="1" applyAlignment="1" applyProtection="1">
      <alignment vertical="top" wrapText="1"/>
      <protection/>
    </xf>
    <xf numFmtId="37" fontId="43" fillId="6" borderId="11" xfId="0" applyFont="1" applyFill="1" applyBorder="1" applyAlignment="1" applyProtection="1">
      <alignment horizontal="left" vertical="center" wrapText="1"/>
      <protection/>
    </xf>
    <xf numFmtId="37" fontId="43" fillId="6" borderId="8" xfId="0" applyFont="1" applyFill="1" applyBorder="1" applyAlignment="1" applyProtection="1">
      <alignment horizontal="left" vertical="center" wrapText="1"/>
      <protection/>
    </xf>
    <xf numFmtId="37" fontId="13" fillId="4" borderId="11" xfId="0" applyFont="1" applyFill="1" applyBorder="1" applyAlignment="1">
      <alignment horizontal="right" vertical="center"/>
    </xf>
    <xf numFmtId="37" fontId="13" fillId="4" borderId="8" xfId="0" applyFont="1" applyFill="1" applyBorder="1" applyAlignment="1">
      <alignment horizontal="right" vertical="center"/>
    </xf>
    <xf numFmtId="37" fontId="12" fillId="3" borderId="18" xfId="0" applyFont="1" applyFill="1" applyBorder="1" applyAlignment="1" applyProtection="1">
      <alignment horizontal="center" vertical="center" wrapText="1"/>
      <protection/>
    </xf>
    <xf numFmtId="37" fontId="13" fillId="6" borderId="19" xfId="0" applyFont="1" applyFill="1" applyBorder="1" applyAlignment="1" applyProtection="1">
      <alignment horizontal="center" vertical="center" wrapText="1"/>
      <protection/>
    </xf>
    <xf numFmtId="37" fontId="13" fillId="6" borderId="29" xfId="0" applyFont="1" applyFill="1" applyBorder="1" applyAlignment="1" applyProtection="1">
      <alignment horizontal="center" vertical="center" wrapText="1"/>
      <protection/>
    </xf>
    <xf numFmtId="37" fontId="13" fillId="4" borderId="11" xfId="0" applyFont="1" applyFill="1" applyBorder="1" applyAlignment="1" applyProtection="1">
      <alignment horizontal="right" vertical="center"/>
      <protection/>
    </xf>
    <xf numFmtId="37" fontId="13" fillId="4" borderId="0" xfId="0" applyFont="1" applyFill="1" applyBorder="1" applyAlignment="1" applyProtection="1">
      <alignment horizontal="right" vertical="center"/>
      <protection/>
    </xf>
    <xf numFmtId="37" fontId="17" fillId="6" borderId="29" xfId="0" applyFont="1" applyFill="1" applyBorder="1" applyAlignment="1" applyProtection="1">
      <alignment horizontal="left" vertical="center"/>
      <protection/>
    </xf>
    <xf numFmtId="37" fontId="17" fillId="6" borderId="22" xfId="0" applyFont="1" applyFill="1" applyBorder="1" applyAlignment="1" applyProtection="1">
      <alignment horizontal="left" vertical="center"/>
      <protection/>
    </xf>
    <xf numFmtId="49" fontId="11" fillId="3" borderId="13" xfId="0" applyNumberFormat="1" applyFont="1" applyFill="1" applyBorder="1" applyAlignment="1" applyProtection="1">
      <alignment horizontal="left" vertical="center" wrapText="1"/>
      <protection locked="0"/>
    </xf>
    <xf numFmtId="49" fontId="11" fillId="3" borderId="6" xfId="0" applyNumberFormat="1" applyFont="1" applyFill="1" applyBorder="1" applyAlignment="1" applyProtection="1">
      <alignment horizontal="left" vertical="center" wrapText="1"/>
      <protection locked="0"/>
    </xf>
    <xf numFmtId="49" fontId="11" fillId="3" borderId="12" xfId="0" applyNumberFormat="1" applyFont="1" applyFill="1" applyBorder="1" applyAlignment="1" applyProtection="1">
      <alignment horizontal="left" vertical="center" wrapText="1"/>
      <protection locked="0"/>
    </xf>
    <xf numFmtId="37" fontId="11" fillId="0" borderId="13" xfId="0" applyFont="1" applyFill="1" applyBorder="1" applyAlignment="1" applyProtection="1">
      <alignment horizontal="left" vertical="center" wrapText="1"/>
      <protection locked="0"/>
    </xf>
    <xf numFmtId="37" fontId="11" fillId="0" borderId="6" xfId="0" applyFont="1" applyFill="1" applyBorder="1" applyAlignment="1" applyProtection="1">
      <alignment horizontal="left" vertical="center" wrapText="1"/>
      <protection locked="0"/>
    </xf>
    <xf numFmtId="37" fontId="11" fillId="0" borderId="12" xfId="0" applyFont="1" applyFill="1" applyBorder="1" applyAlignment="1" applyProtection="1">
      <alignment horizontal="left" vertical="center" wrapText="1"/>
      <protection locked="0"/>
    </xf>
    <xf numFmtId="49" fontId="11" fillId="0" borderId="13" xfId="0" applyNumberFormat="1" applyFont="1" applyFill="1" applyBorder="1" applyAlignment="1" applyProtection="1">
      <alignment horizontal="left" vertical="center" wrapText="1"/>
      <protection locked="0"/>
    </xf>
    <xf numFmtId="49" fontId="11" fillId="0" borderId="6" xfId="0" applyNumberFormat="1" applyFont="1" applyFill="1" applyBorder="1" applyAlignment="1" applyProtection="1">
      <alignment horizontal="left" vertical="center" wrapText="1"/>
      <protection locked="0"/>
    </xf>
    <xf numFmtId="49" fontId="11" fillId="0" borderId="12" xfId="0" applyNumberFormat="1" applyFont="1" applyFill="1" applyBorder="1" applyAlignment="1" applyProtection="1">
      <alignment horizontal="left" vertical="center" wrapText="1"/>
      <protection locked="0"/>
    </xf>
    <xf numFmtId="37" fontId="0" fillId="0" borderId="6" xfId="0" applyBorder="1" applyAlignment="1">
      <alignment horizontal="left" vertical="center" wrapText="1"/>
    </xf>
    <xf numFmtId="37" fontId="0" fillId="0" borderId="12" xfId="0" applyBorder="1" applyAlignment="1">
      <alignment horizontal="left" vertical="center" wrapText="1"/>
    </xf>
    <xf numFmtId="37" fontId="52" fillId="3" borderId="30" xfId="0" applyFont="1" applyFill="1" applyBorder="1" applyAlignment="1">
      <alignment horizontal="left" vertical="top" wrapText="1"/>
    </xf>
    <xf numFmtId="37" fontId="52" fillId="3" borderId="26" xfId="0" applyFont="1" applyFill="1" applyBorder="1" applyAlignment="1">
      <alignment horizontal="left" vertical="top" wrapText="1"/>
    </xf>
    <xf numFmtId="37" fontId="52" fillId="3" borderId="27" xfId="0" applyFont="1" applyFill="1" applyBorder="1" applyAlignment="1">
      <alignment horizontal="left" vertical="top" wrapText="1"/>
    </xf>
    <xf numFmtId="37" fontId="52" fillId="3" borderId="13" xfId="0" applyFont="1" applyFill="1" applyBorder="1" applyAlignment="1">
      <alignment vertical="top" wrapText="1"/>
    </xf>
    <xf numFmtId="37" fontId="52" fillId="3" borderId="6" xfId="0" applyFont="1" applyFill="1" applyBorder="1" applyAlignment="1">
      <alignment vertical="top" wrapText="1"/>
    </xf>
    <xf numFmtId="37" fontId="52" fillId="3" borderId="12" xfId="0" applyFont="1" applyFill="1" applyBorder="1" applyAlignment="1">
      <alignment vertical="top" wrapText="1"/>
    </xf>
    <xf numFmtId="37" fontId="19" fillId="3" borderId="15" xfId="0" applyFont="1" applyFill="1" applyBorder="1" applyAlignment="1">
      <alignment vertical="top" wrapText="1"/>
    </xf>
    <xf numFmtId="37" fontId="19" fillId="3" borderId="16" xfId="0" applyFont="1" applyFill="1" applyBorder="1" applyAlignment="1">
      <alignment vertical="top" wrapText="1"/>
    </xf>
    <xf numFmtId="37" fontId="19" fillId="3" borderId="17" xfId="0" applyFont="1" applyFill="1" applyBorder="1" applyAlignment="1">
      <alignment vertical="top" wrapText="1"/>
    </xf>
    <xf numFmtId="37" fontId="52" fillId="3" borderId="15" xfId="0" applyFont="1" applyFill="1" applyBorder="1" applyAlignment="1">
      <alignment vertical="top" wrapText="1"/>
    </xf>
    <xf numFmtId="37" fontId="52" fillId="3" borderId="16" xfId="0" applyFont="1" applyFill="1" applyBorder="1" applyAlignment="1">
      <alignment vertical="top" wrapText="1"/>
    </xf>
    <xf numFmtId="37" fontId="50" fillId="3" borderId="16" xfId="0" applyFont="1" applyFill="1" applyBorder="1" applyAlignment="1">
      <alignment vertical="top" wrapText="1"/>
    </xf>
    <xf numFmtId="37" fontId="50" fillId="3" borderId="17" xfId="0" applyFont="1" applyFill="1" applyBorder="1" applyAlignment="1">
      <alignment vertical="top" wrapText="1"/>
    </xf>
    <xf numFmtId="37" fontId="19" fillId="3" borderId="13" xfId="0" applyFont="1" applyFill="1" applyBorder="1" applyAlignment="1">
      <alignment vertical="top" wrapText="1"/>
    </xf>
    <xf numFmtId="37" fontId="19" fillId="3" borderId="6" xfId="0" applyFont="1" applyFill="1" applyBorder="1" applyAlignment="1">
      <alignment vertical="top" wrapText="1"/>
    </xf>
    <xf numFmtId="37" fontId="19" fillId="3" borderId="12"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Insurer Data Call09180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1114425</xdr:colOff>
      <xdr:row>3</xdr:row>
      <xdr:rowOff>104775</xdr:rowOff>
    </xdr:from>
    <xdr:to>
      <xdr:col>0</xdr:col>
      <xdr:colOff>1914525</xdr:colOff>
      <xdr:row>3</xdr:row>
      <xdr:rowOff>352425</xdr:rowOff>
    </xdr:to>
    <xdr:sp>
      <xdr:nvSpPr>
        <xdr:cNvPr id="1" name="TextBox 11"/>
        <xdr:cNvSpPr txBox="1">
          <a:spLocks noChangeArrowheads="1"/>
        </xdr:cNvSpPr>
      </xdr:nvSpPr>
      <xdr:spPr>
        <a:xfrm>
          <a:off x="1114425" y="1076325"/>
          <a:ext cx="800100" cy="247650"/>
        </a:xfrm>
        <a:prstGeom prst="rect">
          <a:avLst/>
        </a:prstGeom>
        <a:solidFill>
          <a:srgbClr val="FFFFFF"/>
        </a:solidFill>
        <a:ln w="9525" cmpd="sng">
          <a:noFill/>
        </a:ln>
      </xdr:spPr>
      <xdr:txBody>
        <a:bodyPr vertOverflow="clip" wrap="square"/>
        <a:p>
          <a:pPr algn="l">
            <a:defRPr/>
          </a:pPr>
          <a:r>
            <a:rPr lang="en-US" cap="none" sz="1500" b="1" i="0" u="none" baseline="0">
              <a:latin typeface="Courier"/>
              <a:ea typeface="Courier"/>
              <a:cs typeface="Courier"/>
            </a:rPr>
            <a:t>2001</a:t>
          </a:r>
        </a:p>
      </xdr:txBody>
    </xdr:sp>
    <xdr:clientData/>
  </xdr:twoCellAnchor>
  <xdr:twoCellAnchor>
    <xdr:from>
      <xdr:col>0</xdr:col>
      <xdr:colOff>1114425</xdr:colOff>
      <xdr:row>3</xdr:row>
      <xdr:rowOff>361950</xdr:rowOff>
    </xdr:from>
    <xdr:to>
      <xdr:col>0</xdr:col>
      <xdr:colOff>1914525</xdr:colOff>
      <xdr:row>3</xdr:row>
      <xdr:rowOff>619125</xdr:rowOff>
    </xdr:to>
    <xdr:sp>
      <xdr:nvSpPr>
        <xdr:cNvPr id="2" name="TextBox 12"/>
        <xdr:cNvSpPr txBox="1">
          <a:spLocks noChangeArrowheads="1"/>
        </xdr:cNvSpPr>
      </xdr:nvSpPr>
      <xdr:spPr>
        <a:xfrm>
          <a:off x="1114425" y="1333500"/>
          <a:ext cx="800100" cy="247650"/>
        </a:xfrm>
        <a:prstGeom prst="rect">
          <a:avLst/>
        </a:prstGeom>
        <a:solidFill>
          <a:srgbClr val="FFFFFF"/>
        </a:solidFill>
        <a:ln w="9525" cmpd="sng">
          <a:noFill/>
        </a:ln>
      </xdr:spPr>
      <xdr:txBody>
        <a:bodyPr vertOverflow="clip" wrap="square"/>
        <a:p>
          <a:pPr algn="l">
            <a:defRPr/>
          </a:pPr>
          <a:r>
            <a:rPr lang="en-US" cap="none" sz="1500" b="1" i="0" u="none" baseline="0">
              <a:latin typeface="Courier"/>
              <a:ea typeface="Courier"/>
              <a:cs typeface="Courier"/>
            </a:rPr>
            <a:t>2002</a:t>
          </a:r>
        </a:p>
      </xdr:txBody>
    </xdr:sp>
    <xdr:clientData/>
  </xdr:twoCellAnchor>
  <xdr:twoCellAnchor>
    <xdr:from>
      <xdr:col>0</xdr:col>
      <xdr:colOff>1114425</xdr:colOff>
      <xdr:row>3</xdr:row>
      <xdr:rowOff>609600</xdr:rowOff>
    </xdr:from>
    <xdr:to>
      <xdr:col>0</xdr:col>
      <xdr:colOff>1914525</xdr:colOff>
      <xdr:row>3</xdr:row>
      <xdr:rowOff>857250</xdr:rowOff>
    </xdr:to>
    <xdr:sp>
      <xdr:nvSpPr>
        <xdr:cNvPr id="3" name="TextBox 13"/>
        <xdr:cNvSpPr txBox="1">
          <a:spLocks noChangeArrowheads="1"/>
        </xdr:cNvSpPr>
      </xdr:nvSpPr>
      <xdr:spPr>
        <a:xfrm>
          <a:off x="1114425" y="1581150"/>
          <a:ext cx="800100" cy="247650"/>
        </a:xfrm>
        <a:prstGeom prst="rect">
          <a:avLst/>
        </a:prstGeom>
        <a:solidFill>
          <a:srgbClr val="FFFFFF"/>
        </a:solidFill>
        <a:ln w="9525" cmpd="sng">
          <a:noFill/>
        </a:ln>
      </xdr:spPr>
      <xdr:txBody>
        <a:bodyPr vertOverflow="clip" wrap="square"/>
        <a:p>
          <a:pPr algn="l">
            <a:defRPr/>
          </a:pPr>
          <a:r>
            <a:rPr lang="en-US" cap="none" sz="1500" b="1" i="0" u="none" baseline="0">
              <a:latin typeface="Courier"/>
              <a:ea typeface="Courier"/>
              <a:cs typeface="Courier"/>
            </a:rPr>
            <a:t>2003</a:t>
          </a:r>
        </a:p>
      </xdr:txBody>
    </xdr:sp>
    <xdr:clientData/>
  </xdr:twoCellAnchor>
  <xdr:twoCellAnchor>
    <xdr:from>
      <xdr:col>0</xdr:col>
      <xdr:colOff>1114425</xdr:colOff>
      <xdr:row>3</xdr:row>
      <xdr:rowOff>895350</xdr:rowOff>
    </xdr:from>
    <xdr:to>
      <xdr:col>0</xdr:col>
      <xdr:colOff>1914525</xdr:colOff>
      <xdr:row>3</xdr:row>
      <xdr:rowOff>1143000</xdr:rowOff>
    </xdr:to>
    <xdr:sp>
      <xdr:nvSpPr>
        <xdr:cNvPr id="4" name="TextBox 14"/>
        <xdr:cNvSpPr txBox="1">
          <a:spLocks noChangeArrowheads="1"/>
        </xdr:cNvSpPr>
      </xdr:nvSpPr>
      <xdr:spPr>
        <a:xfrm>
          <a:off x="1114425" y="1866900"/>
          <a:ext cx="800100" cy="247650"/>
        </a:xfrm>
        <a:prstGeom prst="rect">
          <a:avLst/>
        </a:prstGeom>
        <a:solidFill>
          <a:srgbClr val="FFFFFF"/>
        </a:solidFill>
        <a:ln w="9525" cmpd="sng">
          <a:noFill/>
        </a:ln>
      </xdr:spPr>
      <xdr:txBody>
        <a:bodyPr vertOverflow="clip" wrap="square"/>
        <a:p>
          <a:pPr algn="l">
            <a:defRPr/>
          </a:pPr>
          <a:r>
            <a:rPr lang="en-US" cap="none" sz="1500" b="1" i="0" u="none" baseline="0">
              <a:latin typeface="Courier"/>
              <a:ea typeface="Courier"/>
              <a:cs typeface="Courier"/>
            </a:rPr>
            <a:t>2004</a:t>
          </a:r>
        </a:p>
      </xdr:txBody>
    </xdr:sp>
    <xdr:clientData/>
  </xdr:twoCellAnchor>
  <xdr:twoCellAnchor>
    <xdr:from>
      <xdr:col>0</xdr:col>
      <xdr:colOff>1104900</xdr:colOff>
      <xdr:row>3</xdr:row>
      <xdr:rowOff>1190625</xdr:rowOff>
    </xdr:from>
    <xdr:to>
      <xdr:col>0</xdr:col>
      <xdr:colOff>1905000</xdr:colOff>
      <xdr:row>3</xdr:row>
      <xdr:rowOff>1438275</xdr:rowOff>
    </xdr:to>
    <xdr:sp>
      <xdr:nvSpPr>
        <xdr:cNvPr id="5" name="TextBox 15"/>
        <xdr:cNvSpPr txBox="1">
          <a:spLocks noChangeArrowheads="1"/>
        </xdr:cNvSpPr>
      </xdr:nvSpPr>
      <xdr:spPr>
        <a:xfrm>
          <a:off x="1104900" y="2162175"/>
          <a:ext cx="800100" cy="247650"/>
        </a:xfrm>
        <a:prstGeom prst="rect">
          <a:avLst/>
        </a:prstGeom>
        <a:solidFill>
          <a:srgbClr val="FFFFFF"/>
        </a:solidFill>
        <a:ln w="9525" cmpd="sng">
          <a:noFill/>
        </a:ln>
      </xdr:spPr>
      <xdr:txBody>
        <a:bodyPr vertOverflow="clip" wrap="square"/>
        <a:p>
          <a:pPr algn="l">
            <a:defRPr/>
          </a:pPr>
          <a:r>
            <a:rPr lang="en-US" cap="none" sz="1500" b="1" i="0" u="none" baseline="0">
              <a:latin typeface="Courier"/>
              <a:ea typeface="Courier"/>
              <a:cs typeface="Courier"/>
            </a:rPr>
            <a:t>2005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0</xdr:rowOff>
    </xdr:from>
    <xdr:to>
      <xdr:col>1</xdr:col>
      <xdr:colOff>2590800</xdr:colOff>
      <xdr:row>5</xdr:row>
      <xdr:rowOff>190500</xdr:rowOff>
    </xdr:to>
    <xdr:sp>
      <xdr:nvSpPr>
        <xdr:cNvPr id="1" name="TextBox 8"/>
        <xdr:cNvSpPr txBox="1">
          <a:spLocks noChangeArrowheads="1"/>
        </xdr:cNvSpPr>
      </xdr:nvSpPr>
      <xdr:spPr>
        <a:xfrm>
          <a:off x="971550" y="2286000"/>
          <a:ext cx="2562225" cy="190500"/>
        </a:xfrm>
        <a:prstGeom prst="rect">
          <a:avLst/>
        </a:prstGeom>
        <a:noFill/>
        <a:ln w="9525" cmpd="sng">
          <a:noFill/>
        </a:ln>
      </xdr:spPr>
      <xdr:txBody>
        <a:bodyPr vertOverflow="clip" wrap="square"/>
        <a:p>
          <a:pPr algn="l">
            <a:defRPr/>
          </a:pPr>
          <a:r>
            <a:rPr lang="en-US" cap="none" sz="1200" b="0" i="0" u="none" baseline="0"/>
            <a:t>Total revenue</a:t>
          </a:r>
        </a:p>
      </xdr:txBody>
    </xdr:sp>
    <xdr:clientData/>
  </xdr:twoCellAnchor>
  <xdr:twoCellAnchor>
    <xdr:from>
      <xdr:col>1</xdr:col>
      <xdr:colOff>28575</xdr:colOff>
      <xdr:row>5</xdr:row>
      <xdr:rowOff>219075</xdr:rowOff>
    </xdr:from>
    <xdr:to>
      <xdr:col>1</xdr:col>
      <xdr:colOff>2590800</xdr:colOff>
      <xdr:row>7</xdr:row>
      <xdr:rowOff>28575</xdr:rowOff>
    </xdr:to>
    <xdr:sp>
      <xdr:nvSpPr>
        <xdr:cNvPr id="2" name="TextBox 9"/>
        <xdr:cNvSpPr txBox="1">
          <a:spLocks noChangeArrowheads="1"/>
        </xdr:cNvSpPr>
      </xdr:nvSpPr>
      <xdr:spPr>
        <a:xfrm>
          <a:off x="971550" y="2505075"/>
          <a:ext cx="2562225" cy="266700"/>
        </a:xfrm>
        <a:prstGeom prst="rect">
          <a:avLst/>
        </a:prstGeom>
        <a:noFill/>
        <a:ln w="9525" cmpd="sng">
          <a:noFill/>
        </a:ln>
      </xdr:spPr>
      <xdr:txBody>
        <a:bodyPr vertOverflow="clip" wrap="square"/>
        <a:p>
          <a:pPr algn="l">
            <a:defRPr/>
          </a:pPr>
          <a:r>
            <a:rPr lang="en-US" cap="none" sz="1200" b="0" i="0" u="none" baseline="0"/>
            <a:t>Total expense</a:t>
          </a:r>
        </a:p>
      </xdr:txBody>
    </xdr:sp>
    <xdr:clientData/>
  </xdr:twoCellAnchor>
  <xdr:twoCellAnchor>
    <xdr:from>
      <xdr:col>1</xdr:col>
      <xdr:colOff>28575</xdr:colOff>
      <xdr:row>6</xdr:row>
      <xdr:rowOff>219075</xdr:rowOff>
    </xdr:from>
    <xdr:to>
      <xdr:col>1</xdr:col>
      <xdr:colOff>2590800</xdr:colOff>
      <xdr:row>7</xdr:row>
      <xdr:rowOff>180975</xdr:rowOff>
    </xdr:to>
    <xdr:sp>
      <xdr:nvSpPr>
        <xdr:cNvPr id="3" name="TextBox 10"/>
        <xdr:cNvSpPr txBox="1">
          <a:spLocks noChangeArrowheads="1"/>
        </xdr:cNvSpPr>
      </xdr:nvSpPr>
      <xdr:spPr>
        <a:xfrm>
          <a:off x="971550" y="2733675"/>
          <a:ext cx="2562225" cy="190500"/>
        </a:xfrm>
        <a:prstGeom prst="rect">
          <a:avLst/>
        </a:prstGeom>
        <a:noFill/>
        <a:ln w="9525" cmpd="sng">
          <a:noFill/>
        </a:ln>
      </xdr:spPr>
      <xdr:txBody>
        <a:bodyPr vertOverflow="clip" wrap="square"/>
        <a:p>
          <a:pPr algn="l">
            <a:defRPr/>
          </a:pPr>
          <a:r>
            <a:rPr lang="en-US" cap="none" sz="1200" b="0" i="0" u="none" baseline="0"/>
            <a:t>Total income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4</xdr:row>
      <xdr:rowOff>28575</xdr:rowOff>
    </xdr:from>
    <xdr:to>
      <xdr:col>3</xdr:col>
      <xdr:colOff>3171825</xdr:colOff>
      <xdr:row>5</xdr:row>
      <xdr:rowOff>9525</xdr:rowOff>
    </xdr:to>
    <xdr:sp>
      <xdr:nvSpPr>
        <xdr:cNvPr id="1" name="TextBox 11"/>
        <xdr:cNvSpPr txBox="1">
          <a:spLocks noChangeArrowheads="1"/>
        </xdr:cNvSpPr>
      </xdr:nvSpPr>
      <xdr:spPr>
        <a:xfrm>
          <a:off x="6029325" y="1733550"/>
          <a:ext cx="2933700" cy="247650"/>
        </a:xfrm>
        <a:prstGeom prst="rect">
          <a:avLst/>
        </a:prstGeom>
        <a:solidFill>
          <a:srgbClr val="FFFFFF"/>
        </a:solidFill>
        <a:ln w="9525" cmpd="sng">
          <a:noFill/>
        </a:ln>
      </xdr:spPr>
      <xdr:txBody>
        <a:bodyPr vertOverflow="clip" wrap="square"/>
        <a:p>
          <a:pPr algn="l">
            <a:defRPr/>
          </a:pPr>
          <a:r>
            <a:rPr lang="en-US" cap="none" sz="1400" b="1" i="0" u="none" baseline="0">
              <a:latin typeface="Trebuchet MS"/>
              <a:ea typeface="Trebuchet MS"/>
              <a:cs typeface="Trebuchet MS"/>
            </a:rPr>
            <a:t>Minority ownership by an insurer</a:t>
          </a:r>
          <a:r>
            <a:rPr lang="en-US" cap="none" sz="1400" b="1" i="0" u="none" baseline="0">
              <a:latin typeface="Courier"/>
              <a:ea typeface="Courier"/>
              <a:cs typeface="Courier"/>
            </a:rPr>
            <a:t>.</a:t>
          </a:r>
        </a:p>
      </xdr:txBody>
    </xdr:sp>
    <xdr:clientData/>
  </xdr:twoCellAnchor>
  <xdr:twoCellAnchor>
    <xdr:from>
      <xdr:col>3</xdr:col>
      <xdr:colOff>266700</xdr:colOff>
      <xdr:row>7</xdr:row>
      <xdr:rowOff>276225</xdr:rowOff>
    </xdr:from>
    <xdr:to>
      <xdr:col>3</xdr:col>
      <xdr:colOff>3248025</xdr:colOff>
      <xdr:row>9</xdr:row>
      <xdr:rowOff>171450</xdr:rowOff>
    </xdr:to>
    <xdr:sp>
      <xdr:nvSpPr>
        <xdr:cNvPr id="2" name="TextBox 12"/>
        <xdr:cNvSpPr txBox="1">
          <a:spLocks noChangeArrowheads="1"/>
        </xdr:cNvSpPr>
      </xdr:nvSpPr>
      <xdr:spPr>
        <a:xfrm>
          <a:off x="6057900" y="2933700"/>
          <a:ext cx="2981325" cy="581025"/>
        </a:xfrm>
        <a:prstGeom prst="rect">
          <a:avLst/>
        </a:prstGeom>
        <a:solidFill>
          <a:srgbClr val="FFFFFF"/>
        </a:solidFill>
        <a:ln w="9525" cmpd="sng">
          <a:noFill/>
        </a:ln>
      </xdr:spPr>
      <xdr:txBody>
        <a:bodyPr vertOverflow="clip" wrap="square"/>
        <a:p>
          <a:pPr algn="l">
            <a:defRPr/>
          </a:pPr>
          <a:r>
            <a:rPr lang="en-US" cap="none" sz="1400" b="1" i="0" u="none" baseline="0"/>
            <a:t>Part ownership by a realtor or real estate agency.</a:t>
          </a:r>
        </a:p>
      </xdr:txBody>
    </xdr:sp>
    <xdr:clientData/>
  </xdr:twoCellAnchor>
  <xdr:twoCellAnchor>
    <xdr:from>
      <xdr:col>3</xdr:col>
      <xdr:colOff>295275</xdr:colOff>
      <xdr:row>9</xdr:row>
      <xdr:rowOff>123825</xdr:rowOff>
    </xdr:from>
    <xdr:to>
      <xdr:col>3</xdr:col>
      <xdr:colOff>3305175</xdr:colOff>
      <xdr:row>10</xdr:row>
      <xdr:rowOff>276225</xdr:rowOff>
    </xdr:to>
    <xdr:sp>
      <xdr:nvSpPr>
        <xdr:cNvPr id="3" name="TextBox 13"/>
        <xdr:cNvSpPr txBox="1">
          <a:spLocks noChangeArrowheads="1"/>
        </xdr:cNvSpPr>
      </xdr:nvSpPr>
      <xdr:spPr>
        <a:xfrm>
          <a:off x="6086475" y="3467100"/>
          <a:ext cx="3009900" cy="495300"/>
        </a:xfrm>
        <a:prstGeom prst="rect">
          <a:avLst/>
        </a:prstGeom>
        <a:solidFill>
          <a:srgbClr val="FFFFFF"/>
        </a:solidFill>
        <a:ln w="9525" cmpd="sng">
          <a:noFill/>
        </a:ln>
      </xdr:spPr>
      <xdr:txBody>
        <a:bodyPr vertOverflow="clip" wrap="square"/>
        <a:p>
          <a:pPr algn="l">
            <a:defRPr/>
          </a:pPr>
          <a:r>
            <a:rPr lang="en-US" cap="none" sz="1400" b="1" i="0" u="none" baseline="0"/>
            <a:t>Part ownership by a real estate developer.</a:t>
          </a:r>
        </a:p>
      </xdr:txBody>
    </xdr:sp>
    <xdr:clientData/>
  </xdr:twoCellAnchor>
  <xdr:twoCellAnchor>
    <xdr:from>
      <xdr:col>3</xdr:col>
      <xdr:colOff>276225</xdr:colOff>
      <xdr:row>10</xdr:row>
      <xdr:rowOff>304800</xdr:rowOff>
    </xdr:from>
    <xdr:to>
      <xdr:col>3</xdr:col>
      <xdr:colOff>3305175</xdr:colOff>
      <xdr:row>11</xdr:row>
      <xdr:rowOff>238125</xdr:rowOff>
    </xdr:to>
    <xdr:sp>
      <xdr:nvSpPr>
        <xdr:cNvPr id="4" name="TextBox 14"/>
        <xdr:cNvSpPr txBox="1">
          <a:spLocks noChangeArrowheads="1"/>
        </xdr:cNvSpPr>
      </xdr:nvSpPr>
      <xdr:spPr>
        <a:xfrm>
          <a:off x="6067425" y="3990975"/>
          <a:ext cx="3028950" cy="276225"/>
        </a:xfrm>
        <a:prstGeom prst="rect">
          <a:avLst/>
        </a:prstGeom>
        <a:solidFill>
          <a:srgbClr val="FFFFFF"/>
        </a:solidFill>
        <a:ln w="9525" cmpd="sng">
          <a:noFill/>
        </a:ln>
      </xdr:spPr>
      <xdr:txBody>
        <a:bodyPr vertOverflow="clip" wrap="square"/>
        <a:p>
          <a:pPr algn="l">
            <a:defRPr/>
          </a:pPr>
          <a:r>
            <a:rPr lang="en-US" cap="none" sz="1400" b="1" i="0" u="none" baseline="0"/>
            <a:t>Part ownership by a mortgage lender.</a:t>
          </a:r>
        </a:p>
      </xdr:txBody>
    </xdr:sp>
    <xdr:clientData/>
  </xdr:twoCellAnchor>
  <xdr:twoCellAnchor>
    <xdr:from>
      <xdr:col>3</xdr:col>
      <xdr:colOff>276225</xdr:colOff>
      <xdr:row>11</xdr:row>
      <xdr:rowOff>200025</xdr:rowOff>
    </xdr:from>
    <xdr:to>
      <xdr:col>3</xdr:col>
      <xdr:colOff>3152775</xdr:colOff>
      <xdr:row>12</xdr:row>
      <xdr:rowOff>123825</xdr:rowOff>
    </xdr:to>
    <xdr:sp>
      <xdr:nvSpPr>
        <xdr:cNvPr id="5" name="TextBox 15"/>
        <xdr:cNvSpPr txBox="1">
          <a:spLocks noChangeArrowheads="1"/>
        </xdr:cNvSpPr>
      </xdr:nvSpPr>
      <xdr:spPr>
        <a:xfrm>
          <a:off x="6067425" y="4229100"/>
          <a:ext cx="2876550" cy="266700"/>
        </a:xfrm>
        <a:prstGeom prst="rect">
          <a:avLst/>
        </a:prstGeom>
        <a:solidFill>
          <a:srgbClr val="FFFFFF"/>
        </a:solidFill>
        <a:ln w="9525" cmpd="sng">
          <a:noFill/>
        </a:ln>
      </xdr:spPr>
      <xdr:txBody>
        <a:bodyPr vertOverflow="clip" wrap="square"/>
        <a:p>
          <a:pPr algn="l">
            <a:defRPr/>
          </a:pPr>
          <a:r>
            <a:rPr lang="en-US" cap="none" sz="1400" b="1" i="0" u="none" baseline="0"/>
            <a:t>Law firm.</a:t>
          </a:r>
        </a:p>
      </xdr:txBody>
    </xdr:sp>
    <xdr:clientData/>
  </xdr:twoCellAnchor>
  <xdr:twoCellAnchor>
    <xdr:from>
      <xdr:col>3</xdr:col>
      <xdr:colOff>295275</xdr:colOff>
      <xdr:row>12</xdr:row>
      <xdr:rowOff>123825</xdr:rowOff>
    </xdr:from>
    <xdr:to>
      <xdr:col>3</xdr:col>
      <xdr:colOff>3238500</xdr:colOff>
      <xdr:row>13</xdr:row>
      <xdr:rowOff>266700</xdr:rowOff>
    </xdr:to>
    <xdr:sp>
      <xdr:nvSpPr>
        <xdr:cNvPr id="6" name="TextBox 16"/>
        <xdr:cNvSpPr txBox="1">
          <a:spLocks noChangeArrowheads="1"/>
        </xdr:cNvSpPr>
      </xdr:nvSpPr>
      <xdr:spPr>
        <a:xfrm>
          <a:off x="6086475" y="4495800"/>
          <a:ext cx="2943225" cy="485775"/>
        </a:xfrm>
        <a:prstGeom prst="rect">
          <a:avLst/>
        </a:prstGeom>
        <a:solidFill>
          <a:srgbClr val="FFFFFF"/>
        </a:solidFill>
        <a:ln w="9525" cmpd="sng">
          <a:noFill/>
        </a:ln>
      </xdr:spPr>
      <xdr:txBody>
        <a:bodyPr vertOverflow="clip" wrap="square"/>
        <a:p>
          <a:pPr algn="l">
            <a:defRPr/>
          </a:pPr>
          <a:r>
            <a:rPr lang="en-US" cap="none" sz="1400" b="1" i="0" u="none" baseline="0"/>
            <a:t>None of the above (use the next column to explain).</a:t>
          </a:r>
        </a:p>
      </xdr:txBody>
    </xdr:sp>
    <xdr:clientData/>
  </xdr:twoCellAnchor>
  <xdr:twoCellAnchor>
    <xdr:from>
      <xdr:col>3</xdr:col>
      <xdr:colOff>257175</xdr:colOff>
      <xdr:row>14</xdr:row>
      <xdr:rowOff>180975</xdr:rowOff>
    </xdr:from>
    <xdr:to>
      <xdr:col>3</xdr:col>
      <xdr:colOff>3228975</xdr:colOff>
      <xdr:row>15</xdr:row>
      <xdr:rowOff>219075</xdr:rowOff>
    </xdr:to>
    <xdr:sp>
      <xdr:nvSpPr>
        <xdr:cNvPr id="7" name="TextBox 61"/>
        <xdr:cNvSpPr txBox="1">
          <a:spLocks noChangeArrowheads="1"/>
        </xdr:cNvSpPr>
      </xdr:nvSpPr>
      <xdr:spPr>
        <a:xfrm>
          <a:off x="6048375" y="5238750"/>
          <a:ext cx="2971800" cy="276225"/>
        </a:xfrm>
        <a:prstGeom prst="rect">
          <a:avLst/>
        </a:prstGeom>
        <a:solidFill>
          <a:srgbClr val="FFFFFF"/>
        </a:solidFill>
        <a:ln w="9525" cmpd="sng">
          <a:noFill/>
        </a:ln>
      </xdr:spPr>
      <xdr:txBody>
        <a:bodyPr vertOverflow="clip" wrap="square"/>
        <a:p>
          <a:pPr algn="l">
            <a:defRPr/>
          </a:pPr>
          <a:r>
            <a:rPr lang="en-US" cap="none" sz="1400" b="1" i="0" u="none" baseline="0"/>
            <a:t>Ownership by an insurer.</a:t>
          </a:r>
        </a:p>
      </xdr:txBody>
    </xdr:sp>
    <xdr:clientData/>
  </xdr:twoCellAnchor>
  <xdr:twoCellAnchor>
    <xdr:from>
      <xdr:col>3</xdr:col>
      <xdr:colOff>266700</xdr:colOff>
      <xdr:row>16</xdr:row>
      <xdr:rowOff>295275</xdr:rowOff>
    </xdr:from>
    <xdr:to>
      <xdr:col>3</xdr:col>
      <xdr:colOff>2486025</xdr:colOff>
      <xdr:row>17</xdr:row>
      <xdr:rowOff>200025</xdr:rowOff>
    </xdr:to>
    <xdr:sp>
      <xdr:nvSpPr>
        <xdr:cNvPr id="8" name="TextBox 63"/>
        <xdr:cNvSpPr txBox="1">
          <a:spLocks noChangeArrowheads="1"/>
        </xdr:cNvSpPr>
      </xdr:nvSpPr>
      <xdr:spPr>
        <a:xfrm>
          <a:off x="6057900" y="5905500"/>
          <a:ext cx="2219325" cy="219075"/>
        </a:xfrm>
        <a:prstGeom prst="rect">
          <a:avLst/>
        </a:prstGeom>
        <a:solidFill>
          <a:srgbClr val="FFFFFF"/>
        </a:solidFill>
        <a:ln w="9525" cmpd="sng">
          <a:noFill/>
        </a:ln>
      </xdr:spPr>
      <xdr:txBody>
        <a:bodyPr vertOverflow="clip" wrap="square"/>
        <a:p>
          <a:pPr algn="l">
            <a:defRPr/>
          </a:pPr>
          <a:r>
            <a:rPr lang="en-US" cap="none" sz="1400" b="1" i="0" u="none" baseline="0"/>
            <a:t>Does not apply.</a:t>
          </a:r>
        </a:p>
      </xdr:txBody>
    </xdr:sp>
    <xdr:clientData/>
  </xdr:twoCellAnchor>
  <xdr:twoCellAnchor>
    <xdr:from>
      <xdr:col>3</xdr:col>
      <xdr:colOff>295275</xdr:colOff>
      <xdr:row>18</xdr:row>
      <xdr:rowOff>9525</xdr:rowOff>
    </xdr:from>
    <xdr:to>
      <xdr:col>3</xdr:col>
      <xdr:colOff>2390775</xdr:colOff>
      <xdr:row>19</xdr:row>
      <xdr:rowOff>0</xdr:rowOff>
    </xdr:to>
    <xdr:sp>
      <xdr:nvSpPr>
        <xdr:cNvPr id="9" name="TextBox 64"/>
        <xdr:cNvSpPr txBox="1">
          <a:spLocks noChangeArrowheads="1"/>
        </xdr:cNvSpPr>
      </xdr:nvSpPr>
      <xdr:spPr>
        <a:xfrm>
          <a:off x="6086475" y="6248400"/>
          <a:ext cx="2095500" cy="304800"/>
        </a:xfrm>
        <a:prstGeom prst="rect">
          <a:avLst/>
        </a:prstGeom>
        <a:solidFill>
          <a:srgbClr val="FFFFFF"/>
        </a:solidFill>
        <a:ln w="9525" cmpd="sng">
          <a:noFill/>
        </a:ln>
      </xdr:spPr>
      <xdr:txBody>
        <a:bodyPr vertOverflow="clip" wrap="square"/>
        <a:p>
          <a:pPr algn="l">
            <a:defRPr/>
          </a:pPr>
          <a:r>
            <a:rPr lang="en-US" cap="none" sz="1400" b="1" i="0" u="none" baseline="0"/>
            <a:t>Policy service.</a:t>
          </a:r>
        </a:p>
      </xdr:txBody>
    </xdr:sp>
    <xdr:clientData/>
  </xdr:twoCellAnchor>
  <xdr:twoCellAnchor>
    <xdr:from>
      <xdr:col>3</xdr:col>
      <xdr:colOff>295275</xdr:colOff>
      <xdr:row>18</xdr:row>
      <xdr:rowOff>295275</xdr:rowOff>
    </xdr:from>
    <xdr:to>
      <xdr:col>3</xdr:col>
      <xdr:colOff>2466975</xdr:colOff>
      <xdr:row>19</xdr:row>
      <xdr:rowOff>257175</xdr:rowOff>
    </xdr:to>
    <xdr:sp>
      <xdr:nvSpPr>
        <xdr:cNvPr id="10" name="TextBox 65"/>
        <xdr:cNvSpPr txBox="1">
          <a:spLocks noChangeArrowheads="1"/>
        </xdr:cNvSpPr>
      </xdr:nvSpPr>
      <xdr:spPr>
        <a:xfrm>
          <a:off x="6086475" y="6534150"/>
          <a:ext cx="2171700" cy="276225"/>
        </a:xfrm>
        <a:prstGeom prst="rect">
          <a:avLst/>
        </a:prstGeom>
        <a:solidFill>
          <a:srgbClr val="FFFFFF"/>
        </a:solidFill>
        <a:ln w="9525" cmpd="sng">
          <a:noFill/>
        </a:ln>
      </xdr:spPr>
      <xdr:txBody>
        <a:bodyPr vertOverflow="clip" wrap="square"/>
        <a:p>
          <a:pPr algn="l">
            <a:defRPr/>
          </a:pPr>
          <a:r>
            <a:rPr lang="en-US" cap="none" sz="1400" b="1" i="0" u="none" baseline="0"/>
            <a:t>Underwriting.</a:t>
          </a:r>
        </a:p>
      </xdr:txBody>
    </xdr:sp>
    <xdr:clientData/>
  </xdr:twoCellAnchor>
  <xdr:twoCellAnchor>
    <xdr:from>
      <xdr:col>3</xdr:col>
      <xdr:colOff>285750</xdr:colOff>
      <xdr:row>19</xdr:row>
      <xdr:rowOff>209550</xdr:rowOff>
    </xdr:from>
    <xdr:to>
      <xdr:col>3</xdr:col>
      <xdr:colOff>2276475</xdr:colOff>
      <xdr:row>20</xdr:row>
      <xdr:rowOff>180975</xdr:rowOff>
    </xdr:to>
    <xdr:sp>
      <xdr:nvSpPr>
        <xdr:cNvPr id="11" name="TextBox 66"/>
        <xdr:cNvSpPr txBox="1">
          <a:spLocks noChangeArrowheads="1"/>
        </xdr:cNvSpPr>
      </xdr:nvSpPr>
      <xdr:spPr>
        <a:xfrm>
          <a:off x="6076950" y="6762750"/>
          <a:ext cx="1990725" cy="285750"/>
        </a:xfrm>
        <a:prstGeom prst="rect">
          <a:avLst/>
        </a:prstGeom>
        <a:solidFill>
          <a:srgbClr val="FFFFFF"/>
        </a:solidFill>
        <a:ln w="9525" cmpd="sng">
          <a:noFill/>
        </a:ln>
      </xdr:spPr>
      <xdr:txBody>
        <a:bodyPr vertOverflow="clip" wrap="square"/>
        <a:p>
          <a:pPr algn="l">
            <a:defRPr/>
          </a:pPr>
          <a:r>
            <a:rPr lang="en-US" cap="none" sz="1400" b="1" i="0" u="none" baseline="0"/>
            <a:t>Claims.</a:t>
          </a:r>
        </a:p>
      </xdr:txBody>
    </xdr:sp>
    <xdr:clientData/>
  </xdr:twoCellAnchor>
  <xdr:twoCellAnchor>
    <xdr:from>
      <xdr:col>3</xdr:col>
      <xdr:colOff>295275</xdr:colOff>
      <xdr:row>20</xdr:row>
      <xdr:rowOff>228600</xdr:rowOff>
    </xdr:from>
    <xdr:to>
      <xdr:col>3</xdr:col>
      <xdr:colOff>3686175</xdr:colOff>
      <xdr:row>21</xdr:row>
      <xdr:rowOff>219075</xdr:rowOff>
    </xdr:to>
    <xdr:sp>
      <xdr:nvSpPr>
        <xdr:cNvPr id="12" name="TextBox 67"/>
        <xdr:cNvSpPr txBox="1">
          <a:spLocks noChangeArrowheads="1"/>
        </xdr:cNvSpPr>
      </xdr:nvSpPr>
      <xdr:spPr>
        <a:xfrm>
          <a:off x="6086475" y="7096125"/>
          <a:ext cx="3390900" cy="304800"/>
        </a:xfrm>
        <a:prstGeom prst="rect">
          <a:avLst/>
        </a:prstGeom>
        <a:solidFill>
          <a:srgbClr val="FFFFFF"/>
        </a:solidFill>
        <a:ln w="9525" cmpd="sng">
          <a:noFill/>
        </a:ln>
      </xdr:spPr>
      <xdr:txBody>
        <a:bodyPr vertOverflow="clip" wrap="square"/>
        <a:p>
          <a:pPr algn="l">
            <a:defRPr/>
          </a:pPr>
          <a:r>
            <a:rPr lang="en-US" cap="none" sz="1400" b="1" i="0" u="none" baseline="0"/>
            <a:t>Other (use the next column to explain).</a:t>
          </a:r>
        </a:p>
      </xdr:txBody>
    </xdr:sp>
    <xdr:clientData/>
  </xdr:twoCellAnchor>
  <xdr:twoCellAnchor>
    <xdr:from>
      <xdr:col>3</xdr:col>
      <xdr:colOff>266700</xdr:colOff>
      <xdr:row>15</xdr:row>
      <xdr:rowOff>257175</xdr:rowOff>
    </xdr:from>
    <xdr:to>
      <xdr:col>3</xdr:col>
      <xdr:colOff>2371725</xdr:colOff>
      <xdr:row>16</xdr:row>
      <xdr:rowOff>228600</xdr:rowOff>
    </xdr:to>
    <xdr:sp>
      <xdr:nvSpPr>
        <xdr:cNvPr id="13" name="TextBox 68"/>
        <xdr:cNvSpPr txBox="1">
          <a:spLocks noChangeArrowheads="1"/>
        </xdr:cNvSpPr>
      </xdr:nvSpPr>
      <xdr:spPr>
        <a:xfrm>
          <a:off x="6057900" y="5553075"/>
          <a:ext cx="2105025" cy="285750"/>
        </a:xfrm>
        <a:prstGeom prst="rect">
          <a:avLst/>
        </a:prstGeom>
        <a:solidFill>
          <a:srgbClr val="FFFFFF"/>
        </a:solidFill>
        <a:ln w="9525" cmpd="sng">
          <a:noFill/>
        </a:ln>
      </xdr:spPr>
      <xdr:txBody>
        <a:bodyPr vertOverflow="clip" wrap="square"/>
        <a:p>
          <a:pPr algn="l">
            <a:defRPr/>
          </a:pPr>
          <a:r>
            <a:rPr lang="en-US" cap="none" sz="1400" b="1" i="0" u="none" baseline="0"/>
            <a:t>Ownership of an insurer.</a:t>
          </a:r>
        </a:p>
      </xdr:txBody>
    </xdr:sp>
    <xdr:clientData/>
  </xdr:twoCellAnchor>
  <xdr:twoCellAnchor>
    <xdr:from>
      <xdr:col>3</xdr:col>
      <xdr:colOff>304800</xdr:colOff>
      <xdr:row>22</xdr:row>
      <xdr:rowOff>66675</xdr:rowOff>
    </xdr:from>
    <xdr:to>
      <xdr:col>3</xdr:col>
      <xdr:colOff>2762250</xdr:colOff>
      <xdr:row>23</xdr:row>
      <xdr:rowOff>66675</xdr:rowOff>
    </xdr:to>
    <xdr:sp>
      <xdr:nvSpPr>
        <xdr:cNvPr id="14" name="TextBox 75"/>
        <xdr:cNvSpPr txBox="1">
          <a:spLocks noChangeArrowheads="1"/>
        </xdr:cNvSpPr>
      </xdr:nvSpPr>
      <xdr:spPr>
        <a:xfrm>
          <a:off x="6096000" y="7562850"/>
          <a:ext cx="2457450" cy="228600"/>
        </a:xfrm>
        <a:prstGeom prst="rect">
          <a:avLst/>
        </a:prstGeom>
        <a:solidFill>
          <a:srgbClr val="FFFFFF"/>
        </a:solidFill>
        <a:ln w="9525" cmpd="sng">
          <a:noFill/>
        </a:ln>
      </xdr:spPr>
      <xdr:txBody>
        <a:bodyPr vertOverflow="clip" wrap="square"/>
        <a:p>
          <a:pPr algn="l">
            <a:defRPr/>
          </a:pPr>
          <a:r>
            <a:rPr lang="en-US" cap="none" sz="1400" b="1" i="0" u="none" baseline="0"/>
            <a:t>Does not apply.</a:t>
          </a:r>
        </a:p>
      </xdr:txBody>
    </xdr:sp>
    <xdr:clientData/>
  </xdr:twoCellAnchor>
  <xdr:twoCellAnchor>
    <xdr:from>
      <xdr:col>3</xdr:col>
      <xdr:colOff>304800</xdr:colOff>
      <xdr:row>23</xdr:row>
      <xdr:rowOff>57150</xdr:rowOff>
    </xdr:from>
    <xdr:to>
      <xdr:col>3</xdr:col>
      <xdr:colOff>3381375</xdr:colOff>
      <xdr:row>24</xdr:row>
      <xdr:rowOff>38100</xdr:rowOff>
    </xdr:to>
    <xdr:sp>
      <xdr:nvSpPr>
        <xdr:cNvPr id="15" name="TextBox 76"/>
        <xdr:cNvSpPr txBox="1">
          <a:spLocks noChangeArrowheads="1"/>
        </xdr:cNvSpPr>
      </xdr:nvSpPr>
      <xdr:spPr>
        <a:xfrm>
          <a:off x="6096000" y="7781925"/>
          <a:ext cx="3076575" cy="295275"/>
        </a:xfrm>
        <a:prstGeom prst="rect">
          <a:avLst/>
        </a:prstGeom>
        <a:solidFill>
          <a:srgbClr val="FFFFFF"/>
        </a:solidFill>
        <a:ln w="9525" cmpd="sng">
          <a:noFill/>
        </a:ln>
      </xdr:spPr>
      <xdr:txBody>
        <a:bodyPr vertOverflow="clip" wrap="square"/>
        <a:p>
          <a:pPr algn="l">
            <a:defRPr/>
          </a:pPr>
          <a:r>
            <a:rPr lang="en-US" cap="none" sz="1400" b="1" i="0" u="none" baseline="0"/>
            <a:t>Yes, using GAAP cost allocations.</a:t>
          </a:r>
        </a:p>
      </xdr:txBody>
    </xdr:sp>
    <xdr:clientData/>
  </xdr:twoCellAnchor>
  <xdr:twoCellAnchor>
    <xdr:from>
      <xdr:col>3</xdr:col>
      <xdr:colOff>314325</xdr:colOff>
      <xdr:row>24</xdr:row>
      <xdr:rowOff>0</xdr:rowOff>
    </xdr:from>
    <xdr:to>
      <xdr:col>3</xdr:col>
      <xdr:colOff>3333750</xdr:colOff>
      <xdr:row>25</xdr:row>
      <xdr:rowOff>228600</xdr:rowOff>
    </xdr:to>
    <xdr:sp>
      <xdr:nvSpPr>
        <xdr:cNvPr id="16" name="TextBox 77"/>
        <xdr:cNvSpPr txBox="1">
          <a:spLocks noChangeArrowheads="1"/>
        </xdr:cNvSpPr>
      </xdr:nvSpPr>
      <xdr:spPr>
        <a:xfrm>
          <a:off x="6105525" y="8039100"/>
          <a:ext cx="3019425" cy="542925"/>
        </a:xfrm>
        <a:prstGeom prst="rect">
          <a:avLst/>
        </a:prstGeom>
        <a:solidFill>
          <a:srgbClr val="FFFFFF"/>
        </a:solidFill>
        <a:ln w="9525" cmpd="sng">
          <a:noFill/>
        </a:ln>
      </xdr:spPr>
      <xdr:txBody>
        <a:bodyPr vertOverflow="clip" wrap="square"/>
        <a:p>
          <a:pPr algn="l">
            <a:defRPr/>
          </a:pPr>
          <a:r>
            <a:rPr lang="en-US" cap="none" sz="1400" b="1" i="0" u="none" baseline="0"/>
            <a:t>Yes, using management or service contracts.</a:t>
          </a:r>
        </a:p>
      </xdr:txBody>
    </xdr:sp>
    <xdr:clientData/>
  </xdr:twoCellAnchor>
  <xdr:twoCellAnchor>
    <xdr:from>
      <xdr:col>3</xdr:col>
      <xdr:colOff>314325</xdr:colOff>
      <xdr:row>25</xdr:row>
      <xdr:rowOff>219075</xdr:rowOff>
    </xdr:from>
    <xdr:to>
      <xdr:col>3</xdr:col>
      <xdr:colOff>3705225</xdr:colOff>
      <xdr:row>26</xdr:row>
      <xdr:rowOff>219075</xdr:rowOff>
    </xdr:to>
    <xdr:sp>
      <xdr:nvSpPr>
        <xdr:cNvPr id="17" name="TextBox 78"/>
        <xdr:cNvSpPr txBox="1">
          <a:spLocks noChangeArrowheads="1"/>
        </xdr:cNvSpPr>
      </xdr:nvSpPr>
      <xdr:spPr>
        <a:xfrm>
          <a:off x="6105525" y="8572500"/>
          <a:ext cx="3390900" cy="314325"/>
        </a:xfrm>
        <a:prstGeom prst="rect">
          <a:avLst/>
        </a:prstGeom>
        <a:solidFill>
          <a:srgbClr val="FFFFFF"/>
        </a:solidFill>
        <a:ln w="9525" cmpd="sng">
          <a:noFill/>
        </a:ln>
      </xdr:spPr>
      <xdr:txBody>
        <a:bodyPr vertOverflow="clip" wrap="square"/>
        <a:p>
          <a:pPr algn="l">
            <a:defRPr/>
          </a:pPr>
          <a:r>
            <a:rPr lang="en-US" cap="none" sz="1400" b="1" i="0" u="none" baseline="0"/>
            <a:t>No (use the next column to explain).</a:t>
          </a:r>
        </a:p>
      </xdr:txBody>
    </xdr:sp>
    <xdr:clientData/>
  </xdr:twoCellAnchor>
  <xdr:twoCellAnchor>
    <xdr:from>
      <xdr:col>3</xdr:col>
      <xdr:colOff>304800</xdr:colOff>
      <xdr:row>27</xdr:row>
      <xdr:rowOff>76200</xdr:rowOff>
    </xdr:from>
    <xdr:to>
      <xdr:col>3</xdr:col>
      <xdr:colOff>2762250</xdr:colOff>
      <xdr:row>28</xdr:row>
      <xdr:rowOff>47625</xdr:rowOff>
    </xdr:to>
    <xdr:sp>
      <xdr:nvSpPr>
        <xdr:cNvPr id="18" name="TextBox 81"/>
        <xdr:cNvSpPr txBox="1">
          <a:spLocks noChangeArrowheads="1"/>
        </xdr:cNvSpPr>
      </xdr:nvSpPr>
      <xdr:spPr>
        <a:xfrm>
          <a:off x="6096000" y="9058275"/>
          <a:ext cx="2457450" cy="219075"/>
        </a:xfrm>
        <a:prstGeom prst="rect">
          <a:avLst/>
        </a:prstGeom>
        <a:solidFill>
          <a:srgbClr val="FFFFFF"/>
        </a:solidFill>
        <a:ln w="9525" cmpd="sng">
          <a:noFill/>
        </a:ln>
      </xdr:spPr>
      <xdr:txBody>
        <a:bodyPr vertOverflow="clip" wrap="square"/>
        <a:p>
          <a:pPr algn="l">
            <a:defRPr/>
          </a:pPr>
          <a:r>
            <a:rPr lang="en-US" cap="none" sz="1000" b="1" i="0" u="none" baseline="0"/>
            <a:t>Does not apply</a:t>
          </a:r>
        </a:p>
      </xdr:txBody>
    </xdr:sp>
    <xdr:clientData/>
  </xdr:twoCellAnchor>
  <xdr:twoCellAnchor>
    <xdr:from>
      <xdr:col>3</xdr:col>
      <xdr:colOff>304800</xdr:colOff>
      <xdr:row>27</xdr:row>
      <xdr:rowOff>76200</xdr:rowOff>
    </xdr:from>
    <xdr:to>
      <xdr:col>3</xdr:col>
      <xdr:colOff>2762250</xdr:colOff>
      <xdr:row>28</xdr:row>
      <xdr:rowOff>47625</xdr:rowOff>
    </xdr:to>
    <xdr:sp>
      <xdr:nvSpPr>
        <xdr:cNvPr id="19" name="TextBox 84"/>
        <xdr:cNvSpPr txBox="1">
          <a:spLocks noChangeArrowheads="1"/>
        </xdr:cNvSpPr>
      </xdr:nvSpPr>
      <xdr:spPr>
        <a:xfrm>
          <a:off x="6096000" y="9058275"/>
          <a:ext cx="2457450" cy="219075"/>
        </a:xfrm>
        <a:prstGeom prst="rect">
          <a:avLst/>
        </a:prstGeom>
        <a:solidFill>
          <a:srgbClr val="FFFFFF"/>
        </a:solidFill>
        <a:ln w="9525" cmpd="sng">
          <a:noFill/>
        </a:ln>
      </xdr:spPr>
      <xdr:txBody>
        <a:bodyPr vertOverflow="clip" wrap="square"/>
        <a:p>
          <a:pPr algn="l">
            <a:defRPr/>
          </a:pPr>
          <a:r>
            <a:rPr lang="en-US" cap="none" sz="1400" b="1" i="0" u="none" baseline="0"/>
            <a:t>None</a:t>
          </a:r>
        </a:p>
      </xdr:txBody>
    </xdr:sp>
    <xdr:clientData/>
  </xdr:twoCellAnchor>
  <xdr:twoCellAnchor>
    <xdr:from>
      <xdr:col>3</xdr:col>
      <xdr:colOff>304800</xdr:colOff>
      <xdr:row>28</xdr:row>
      <xdr:rowOff>104775</xdr:rowOff>
    </xdr:from>
    <xdr:to>
      <xdr:col>3</xdr:col>
      <xdr:colOff>2466975</xdr:colOff>
      <xdr:row>29</xdr:row>
      <xdr:rowOff>85725</xdr:rowOff>
    </xdr:to>
    <xdr:sp>
      <xdr:nvSpPr>
        <xdr:cNvPr id="20" name="TextBox 85"/>
        <xdr:cNvSpPr txBox="1">
          <a:spLocks noChangeArrowheads="1"/>
        </xdr:cNvSpPr>
      </xdr:nvSpPr>
      <xdr:spPr>
        <a:xfrm>
          <a:off x="6096000" y="9334500"/>
          <a:ext cx="2162175" cy="219075"/>
        </a:xfrm>
        <a:prstGeom prst="rect">
          <a:avLst/>
        </a:prstGeom>
        <a:solidFill>
          <a:srgbClr val="FFFFFF"/>
        </a:solidFill>
        <a:ln w="9525" cmpd="sng">
          <a:noFill/>
        </a:ln>
      </xdr:spPr>
      <xdr:txBody>
        <a:bodyPr vertOverflow="clip" wrap="square"/>
        <a:p>
          <a:pPr algn="l">
            <a:defRPr/>
          </a:pPr>
          <a:r>
            <a:rPr lang="en-US" cap="none" sz="1000" b="1" i="0" u="none" baseline="0"/>
            <a:t>Yes, using GAAP cost allocations</a:t>
          </a:r>
        </a:p>
      </xdr:txBody>
    </xdr:sp>
    <xdr:clientData/>
  </xdr:twoCellAnchor>
  <xdr:twoCellAnchor>
    <xdr:from>
      <xdr:col>3</xdr:col>
      <xdr:colOff>304800</xdr:colOff>
      <xdr:row>28</xdr:row>
      <xdr:rowOff>66675</xdr:rowOff>
    </xdr:from>
    <xdr:to>
      <xdr:col>3</xdr:col>
      <xdr:colOff>2466975</xdr:colOff>
      <xdr:row>29</xdr:row>
      <xdr:rowOff>104775</xdr:rowOff>
    </xdr:to>
    <xdr:sp>
      <xdr:nvSpPr>
        <xdr:cNvPr id="21" name="TextBox 130"/>
        <xdr:cNvSpPr txBox="1">
          <a:spLocks noChangeArrowheads="1"/>
        </xdr:cNvSpPr>
      </xdr:nvSpPr>
      <xdr:spPr>
        <a:xfrm>
          <a:off x="6096000" y="9296400"/>
          <a:ext cx="2162175" cy="276225"/>
        </a:xfrm>
        <a:prstGeom prst="rect">
          <a:avLst/>
        </a:prstGeom>
        <a:solidFill>
          <a:srgbClr val="FFFFFF"/>
        </a:solidFill>
        <a:ln w="9525" cmpd="sng">
          <a:noFill/>
        </a:ln>
      </xdr:spPr>
      <xdr:txBody>
        <a:bodyPr vertOverflow="clip" wrap="square"/>
        <a:p>
          <a:pPr algn="l">
            <a:defRPr/>
          </a:pPr>
          <a:r>
            <a:rPr lang="en-US" cap="none" sz="1400" b="1" i="0" u="none" baseline="0"/>
            <a:t>Attorney / law firm</a:t>
          </a:r>
        </a:p>
      </xdr:txBody>
    </xdr:sp>
    <xdr:clientData/>
  </xdr:twoCellAnchor>
  <xdr:twoCellAnchor>
    <xdr:from>
      <xdr:col>3</xdr:col>
      <xdr:colOff>314325</xdr:colOff>
      <xdr:row>29</xdr:row>
      <xdr:rowOff>47625</xdr:rowOff>
    </xdr:from>
    <xdr:to>
      <xdr:col>3</xdr:col>
      <xdr:colOff>2952750</xdr:colOff>
      <xdr:row>30</xdr:row>
      <xdr:rowOff>38100</xdr:rowOff>
    </xdr:to>
    <xdr:sp>
      <xdr:nvSpPr>
        <xdr:cNvPr id="22" name="TextBox 131"/>
        <xdr:cNvSpPr txBox="1">
          <a:spLocks noChangeArrowheads="1"/>
        </xdr:cNvSpPr>
      </xdr:nvSpPr>
      <xdr:spPr>
        <a:xfrm>
          <a:off x="6105525" y="9515475"/>
          <a:ext cx="2638425" cy="228600"/>
        </a:xfrm>
        <a:prstGeom prst="rect">
          <a:avLst/>
        </a:prstGeom>
        <a:solidFill>
          <a:srgbClr val="FFFFFF"/>
        </a:solidFill>
        <a:ln w="9525" cmpd="sng">
          <a:noFill/>
        </a:ln>
      </xdr:spPr>
      <xdr:txBody>
        <a:bodyPr vertOverflow="clip" wrap="square"/>
        <a:p>
          <a:pPr algn="l">
            <a:defRPr/>
          </a:pPr>
          <a:r>
            <a:rPr lang="en-US" cap="none" sz="1400" b="1" i="0" u="none" baseline="0"/>
            <a:t>Lending Institution</a:t>
          </a:r>
        </a:p>
      </xdr:txBody>
    </xdr:sp>
    <xdr:clientData/>
  </xdr:twoCellAnchor>
  <xdr:twoCellAnchor>
    <xdr:from>
      <xdr:col>3</xdr:col>
      <xdr:colOff>304800</xdr:colOff>
      <xdr:row>31</xdr:row>
      <xdr:rowOff>104775</xdr:rowOff>
    </xdr:from>
    <xdr:to>
      <xdr:col>3</xdr:col>
      <xdr:colOff>2466975</xdr:colOff>
      <xdr:row>32</xdr:row>
      <xdr:rowOff>85725</xdr:rowOff>
    </xdr:to>
    <xdr:sp>
      <xdr:nvSpPr>
        <xdr:cNvPr id="23" name="TextBox 137"/>
        <xdr:cNvSpPr txBox="1">
          <a:spLocks noChangeArrowheads="1"/>
        </xdr:cNvSpPr>
      </xdr:nvSpPr>
      <xdr:spPr>
        <a:xfrm>
          <a:off x="6096000" y="10048875"/>
          <a:ext cx="2162175" cy="219075"/>
        </a:xfrm>
        <a:prstGeom prst="rect">
          <a:avLst/>
        </a:prstGeom>
        <a:solidFill>
          <a:srgbClr val="FFFFFF"/>
        </a:solidFill>
        <a:ln w="9525" cmpd="sng">
          <a:noFill/>
        </a:ln>
      </xdr:spPr>
      <xdr:txBody>
        <a:bodyPr vertOverflow="clip" wrap="square"/>
        <a:p>
          <a:pPr algn="l">
            <a:defRPr/>
          </a:pPr>
          <a:r>
            <a:rPr lang="en-US" cap="none" sz="1400" b="1" i="0" u="none" baseline="0"/>
            <a:t>Survey /Engineering</a:t>
          </a:r>
        </a:p>
      </xdr:txBody>
    </xdr:sp>
    <xdr:clientData/>
  </xdr:twoCellAnchor>
  <xdr:twoCellAnchor>
    <xdr:from>
      <xdr:col>3</xdr:col>
      <xdr:colOff>333375</xdr:colOff>
      <xdr:row>30</xdr:row>
      <xdr:rowOff>76200</xdr:rowOff>
    </xdr:from>
    <xdr:to>
      <xdr:col>3</xdr:col>
      <xdr:colOff>2247900</xdr:colOff>
      <xdr:row>31</xdr:row>
      <xdr:rowOff>76200</xdr:rowOff>
    </xdr:to>
    <xdr:sp>
      <xdr:nvSpPr>
        <xdr:cNvPr id="24" name="TextBox 140"/>
        <xdr:cNvSpPr txBox="1">
          <a:spLocks noChangeArrowheads="1"/>
        </xdr:cNvSpPr>
      </xdr:nvSpPr>
      <xdr:spPr>
        <a:xfrm>
          <a:off x="6124575" y="9782175"/>
          <a:ext cx="1914525" cy="238125"/>
        </a:xfrm>
        <a:prstGeom prst="rect">
          <a:avLst/>
        </a:prstGeom>
        <a:solidFill>
          <a:srgbClr val="FFFFFF"/>
        </a:solidFill>
        <a:ln w="9525" cmpd="sng">
          <a:noFill/>
        </a:ln>
      </xdr:spPr>
      <xdr:txBody>
        <a:bodyPr vertOverflow="clip" wrap="square"/>
        <a:p>
          <a:pPr algn="l">
            <a:defRPr/>
          </a:pPr>
          <a:r>
            <a:rPr lang="en-US" cap="none" sz="1400" b="1" i="0" u="none" baseline="0"/>
            <a:t>Real Estate Broker</a:t>
          </a:r>
        </a:p>
      </xdr:txBody>
    </xdr:sp>
    <xdr:clientData/>
  </xdr:twoCellAnchor>
  <xdr:twoCellAnchor>
    <xdr:from>
      <xdr:col>3</xdr:col>
      <xdr:colOff>295275</xdr:colOff>
      <xdr:row>32</xdr:row>
      <xdr:rowOff>142875</xdr:rowOff>
    </xdr:from>
    <xdr:to>
      <xdr:col>3</xdr:col>
      <xdr:colOff>2457450</xdr:colOff>
      <xdr:row>33</xdr:row>
      <xdr:rowOff>123825</xdr:rowOff>
    </xdr:to>
    <xdr:sp>
      <xdr:nvSpPr>
        <xdr:cNvPr id="25" name="TextBox 143"/>
        <xdr:cNvSpPr txBox="1">
          <a:spLocks noChangeArrowheads="1"/>
        </xdr:cNvSpPr>
      </xdr:nvSpPr>
      <xdr:spPr>
        <a:xfrm>
          <a:off x="6086475" y="10325100"/>
          <a:ext cx="2162175" cy="219075"/>
        </a:xfrm>
        <a:prstGeom prst="rect">
          <a:avLst/>
        </a:prstGeom>
        <a:solidFill>
          <a:srgbClr val="FFFFFF"/>
        </a:solidFill>
        <a:ln w="9525" cmpd="sng">
          <a:noFill/>
        </a:ln>
      </xdr:spPr>
      <xdr:txBody>
        <a:bodyPr vertOverflow="clip" wrap="square"/>
        <a:p>
          <a:pPr algn="l">
            <a:defRPr/>
          </a:pPr>
          <a:r>
            <a:rPr lang="en-US" cap="none" sz="1400" b="1" i="0" u="none" baseline="0"/>
            <a:t>Tax Service</a:t>
          </a:r>
        </a:p>
      </xdr:txBody>
    </xdr:sp>
    <xdr:clientData/>
  </xdr:twoCellAnchor>
  <xdr:twoCellAnchor>
    <xdr:from>
      <xdr:col>3</xdr:col>
      <xdr:colOff>276225</xdr:colOff>
      <xdr:row>33</xdr:row>
      <xdr:rowOff>171450</xdr:rowOff>
    </xdr:from>
    <xdr:to>
      <xdr:col>3</xdr:col>
      <xdr:colOff>3686175</xdr:colOff>
      <xdr:row>34</xdr:row>
      <xdr:rowOff>190500</xdr:rowOff>
    </xdr:to>
    <xdr:sp>
      <xdr:nvSpPr>
        <xdr:cNvPr id="26" name="TextBox 145"/>
        <xdr:cNvSpPr txBox="1">
          <a:spLocks noChangeArrowheads="1"/>
        </xdr:cNvSpPr>
      </xdr:nvSpPr>
      <xdr:spPr>
        <a:xfrm>
          <a:off x="6067425" y="10591800"/>
          <a:ext cx="3409950" cy="257175"/>
        </a:xfrm>
        <a:prstGeom prst="rect">
          <a:avLst/>
        </a:prstGeom>
        <a:solidFill>
          <a:srgbClr val="FFFFFF"/>
        </a:solidFill>
        <a:ln w="9525" cmpd="sng">
          <a:noFill/>
        </a:ln>
      </xdr:spPr>
      <xdr:txBody>
        <a:bodyPr vertOverflow="clip" wrap="square"/>
        <a:p>
          <a:pPr algn="l">
            <a:defRPr/>
          </a:pPr>
          <a:r>
            <a:rPr lang="en-US" cap="none" sz="1400" b="1" i="0" u="none" baseline="0"/>
            <a:t>Other (use the next column to explain)</a:t>
          </a:r>
        </a:p>
      </xdr:txBody>
    </xdr:sp>
    <xdr:clientData/>
  </xdr:twoCellAnchor>
  <xdr:twoCellAnchor>
    <xdr:from>
      <xdr:col>3</xdr:col>
      <xdr:colOff>333375</xdr:colOff>
      <xdr:row>35</xdr:row>
      <xdr:rowOff>123825</xdr:rowOff>
    </xdr:from>
    <xdr:to>
      <xdr:col>3</xdr:col>
      <xdr:colOff>3067050</xdr:colOff>
      <xdr:row>36</xdr:row>
      <xdr:rowOff>95250</xdr:rowOff>
    </xdr:to>
    <xdr:sp>
      <xdr:nvSpPr>
        <xdr:cNvPr id="27" name="TextBox 148"/>
        <xdr:cNvSpPr txBox="1">
          <a:spLocks noChangeArrowheads="1"/>
        </xdr:cNvSpPr>
      </xdr:nvSpPr>
      <xdr:spPr>
        <a:xfrm>
          <a:off x="6124575" y="11020425"/>
          <a:ext cx="2733675" cy="209550"/>
        </a:xfrm>
        <a:prstGeom prst="rect">
          <a:avLst/>
        </a:prstGeom>
        <a:solidFill>
          <a:srgbClr val="FFFFFF"/>
        </a:solidFill>
        <a:ln w="9525" cmpd="sng">
          <a:noFill/>
        </a:ln>
      </xdr:spPr>
      <xdr:txBody>
        <a:bodyPr vertOverflow="clip" wrap="square"/>
        <a:p>
          <a:pPr algn="l">
            <a:defRPr/>
          </a:pPr>
          <a:r>
            <a:rPr lang="en-US" cap="none" sz="1400" b="1" i="0" u="none" baseline="0"/>
            <a:t>Direct Basis</a:t>
          </a:r>
        </a:p>
      </xdr:txBody>
    </xdr:sp>
    <xdr:clientData/>
  </xdr:twoCellAnchor>
  <xdr:twoCellAnchor>
    <xdr:from>
      <xdr:col>3</xdr:col>
      <xdr:colOff>323850</xdr:colOff>
      <xdr:row>36</xdr:row>
      <xdr:rowOff>152400</xdr:rowOff>
    </xdr:from>
    <xdr:to>
      <xdr:col>3</xdr:col>
      <xdr:colOff>3057525</xdr:colOff>
      <xdr:row>37</xdr:row>
      <xdr:rowOff>123825</xdr:rowOff>
    </xdr:to>
    <xdr:sp>
      <xdr:nvSpPr>
        <xdr:cNvPr id="28" name="TextBox 150"/>
        <xdr:cNvSpPr txBox="1">
          <a:spLocks noChangeArrowheads="1"/>
        </xdr:cNvSpPr>
      </xdr:nvSpPr>
      <xdr:spPr>
        <a:xfrm>
          <a:off x="6115050" y="11287125"/>
          <a:ext cx="2733675" cy="285750"/>
        </a:xfrm>
        <a:prstGeom prst="rect">
          <a:avLst/>
        </a:prstGeom>
        <a:solidFill>
          <a:srgbClr val="FFFFFF"/>
        </a:solidFill>
        <a:ln w="9525" cmpd="sng">
          <a:noFill/>
        </a:ln>
      </xdr:spPr>
      <xdr:txBody>
        <a:bodyPr vertOverflow="clip" wrap="square"/>
        <a:p>
          <a:pPr algn="l">
            <a:defRPr/>
          </a:pPr>
          <a:r>
            <a:rPr lang="en-US" cap="none" sz="1400" b="1" i="0" u="none" baseline="0"/>
            <a:t>Square Footage</a:t>
          </a:r>
        </a:p>
      </xdr:txBody>
    </xdr:sp>
    <xdr:clientData/>
  </xdr:twoCellAnchor>
  <xdr:twoCellAnchor>
    <xdr:from>
      <xdr:col>3</xdr:col>
      <xdr:colOff>323850</xdr:colOff>
      <xdr:row>37</xdr:row>
      <xdr:rowOff>152400</xdr:rowOff>
    </xdr:from>
    <xdr:to>
      <xdr:col>3</xdr:col>
      <xdr:colOff>3057525</xdr:colOff>
      <xdr:row>38</xdr:row>
      <xdr:rowOff>123825</xdr:rowOff>
    </xdr:to>
    <xdr:sp>
      <xdr:nvSpPr>
        <xdr:cNvPr id="29" name="TextBox 152"/>
        <xdr:cNvSpPr txBox="1">
          <a:spLocks noChangeArrowheads="1"/>
        </xdr:cNvSpPr>
      </xdr:nvSpPr>
      <xdr:spPr>
        <a:xfrm>
          <a:off x="6115050" y="11601450"/>
          <a:ext cx="2733675" cy="285750"/>
        </a:xfrm>
        <a:prstGeom prst="rect">
          <a:avLst/>
        </a:prstGeom>
        <a:solidFill>
          <a:srgbClr val="FFFFFF"/>
        </a:solidFill>
        <a:ln w="9525" cmpd="sng">
          <a:noFill/>
        </a:ln>
      </xdr:spPr>
      <xdr:txBody>
        <a:bodyPr vertOverflow="clip" wrap="square"/>
        <a:p>
          <a:pPr algn="l">
            <a:defRPr/>
          </a:pPr>
          <a:r>
            <a:rPr lang="en-US" cap="none" sz="1400" b="1" i="0" u="none" baseline="0"/>
            <a:t>Time Studies</a:t>
          </a:r>
        </a:p>
      </xdr:txBody>
    </xdr:sp>
    <xdr:clientData/>
  </xdr:twoCellAnchor>
  <xdr:twoCellAnchor>
    <xdr:from>
      <xdr:col>3</xdr:col>
      <xdr:colOff>323850</xdr:colOff>
      <xdr:row>38</xdr:row>
      <xdr:rowOff>152400</xdr:rowOff>
    </xdr:from>
    <xdr:to>
      <xdr:col>3</xdr:col>
      <xdr:colOff>3057525</xdr:colOff>
      <xdr:row>39</xdr:row>
      <xdr:rowOff>123825</xdr:rowOff>
    </xdr:to>
    <xdr:sp>
      <xdr:nvSpPr>
        <xdr:cNvPr id="30" name="TextBox 154"/>
        <xdr:cNvSpPr txBox="1">
          <a:spLocks noChangeArrowheads="1"/>
        </xdr:cNvSpPr>
      </xdr:nvSpPr>
      <xdr:spPr>
        <a:xfrm>
          <a:off x="6115050" y="11915775"/>
          <a:ext cx="2733675" cy="285750"/>
        </a:xfrm>
        <a:prstGeom prst="rect">
          <a:avLst/>
        </a:prstGeom>
        <a:solidFill>
          <a:srgbClr val="FFFFFF"/>
        </a:solidFill>
        <a:ln w="9525" cmpd="sng">
          <a:noFill/>
        </a:ln>
      </xdr:spPr>
      <xdr:txBody>
        <a:bodyPr vertOverflow="clip" wrap="square"/>
        <a:p>
          <a:pPr algn="l">
            <a:defRPr/>
          </a:pPr>
          <a:r>
            <a:rPr lang="en-US" cap="none" sz="1400" b="1" i="0" u="none" baseline="0"/>
            <a:t>Gross revenues</a:t>
          </a:r>
        </a:p>
      </xdr:txBody>
    </xdr:sp>
    <xdr:clientData/>
  </xdr:twoCellAnchor>
  <xdr:twoCellAnchor>
    <xdr:from>
      <xdr:col>3</xdr:col>
      <xdr:colOff>323850</xdr:colOff>
      <xdr:row>39</xdr:row>
      <xdr:rowOff>152400</xdr:rowOff>
    </xdr:from>
    <xdr:to>
      <xdr:col>3</xdr:col>
      <xdr:colOff>3057525</xdr:colOff>
      <xdr:row>40</xdr:row>
      <xdr:rowOff>123825</xdr:rowOff>
    </xdr:to>
    <xdr:sp>
      <xdr:nvSpPr>
        <xdr:cNvPr id="31" name="TextBox 156"/>
        <xdr:cNvSpPr txBox="1">
          <a:spLocks noChangeArrowheads="1"/>
        </xdr:cNvSpPr>
      </xdr:nvSpPr>
      <xdr:spPr>
        <a:xfrm>
          <a:off x="6115050" y="12230100"/>
          <a:ext cx="2733675" cy="285750"/>
        </a:xfrm>
        <a:prstGeom prst="rect">
          <a:avLst/>
        </a:prstGeom>
        <a:solidFill>
          <a:srgbClr val="FFFFFF"/>
        </a:solidFill>
        <a:ln w="9525" cmpd="sng">
          <a:noFill/>
        </a:ln>
      </xdr:spPr>
      <xdr:txBody>
        <a:bodyPr vertOverflow="clip" wrap="square"/>
        <a:p>
          <a:pPr algn="l">
            <a:defRPr/>
          </a:pPr>
          <a:r>
            <a:rPr lang="en-US" cap="none" sz="1400" b="1" i="0" u="none" baseline="0"/>
            <a:t>Assets</a:t>
          </a:r>
        </a:p>
      </xdr:txBody>
    </xdr:sp>
    <xdr:clientData/>
  </xdr:twoCellAnchor>
  <xdr:twoCellAnchor>
    <xdr:from>
      <xdr:col>3</xdr:col>
      <xdr:colOff>323850</xdr:colOff>
      <xdr:row>40</xdr:row>
      <xdr:rowOff>152400</xdr:rowOff>
    </xdr:from>
    <xdr:to>
      <xdr:col>3</xdr:col>
      <xdr:colOff>3667125</xdr:colOff>
      <xdr:row>41</xdr:row>
      <xdr:rowOff>123825</xdr:rowOff>
    </xdr:to>
    <xdr:sp>
      <xdr:nvSpPr>
        <xdr:cNvPr id="32" name="TextBox 158"/>
        <xdr:cNvSpPr txBox="1">
          <a:spLocks noChangeArrowheads="1"/>
        </xdr:cNvSpPr>
      </xdr:nvSpPr>
      <xdr:spPr>
        <a:xfrm>
          <a:off x="6115050" y="12544425"/>
          <a:ext cx="3343275" cy="285750"/>
        </a:xfrm>
        <a:prstGeom prst="rect">
          <a:avLst/>
        </a:prstGeom>
        <a:solidFill>
          <a:srgbClr val="FFFFFF"/>
        </a:solidFill>
        <a:ln w="9525" cmpd="sng">
          <a:noFill/>
        </a:ln>
      </xdr:spPr>
      <xdr:txBody>
        <a:bodyPr vertOverflow="clip" wrap="square"/>
        <a:p>
          <a:pPr algn="l">
            <a:defRPr/>
          </a:pPr>
          <a:r>
            <a:rPr lang="en-US" cap="none" sz="1400" b="1" i="0" u="none" baseline="0"/>
            <a:t>Other (use the next column to explain)</a:t>
          </a:r>
        </a:p>
      </xdr:txBody>
    </xdr:sp>
    <xdr:clientData/>
  </xdr:twoCellAnchor>
  <xdr:twoCellAnchor>
    <xdr:from>
      <xdr:col>3</xdr:col>
      <xdr:colOff>323850</xdr:colOff>
      <xdr:row>47</xdr:row>
      <xdr:rowOff>152400</xdr:rowOff>
    </xdr:from>
    <xdr:to>
      <xdr:col>3</xdr:col>
      <xdr:colOff>3152775</xdr:colOff>
      <xdr:row>48</xdr:row>
      <xdr:rowOff>123825</xdr:rowOff>
    </xdr:to>
    <xdr:sp>
      <xdr:nvSpPr>
        <xdr:cNvPr id="33" name="TextBox 168"/>
        <xdr:cNvSpPr txBox="1">
          <a:spLocks noChangeArrowheads="1"/>
        </xdr:cNvSpPr>
      </xdr:nvSpPr>
      <xdr:spPr>
        <a:xfrm>
          <a:off x="6115050" y="19297650"/>
          <a:ext cx="2828925" cy="219075"/>
        </a:xfrm>
        <a:prstGeom prst="rect">
          <a:avLst/>
        </a:prstGeom>
        <a:solidFill>
          <a:srgbClr val="FFFFFF"/>
        </a:solidFill>
        <a:ln w="9525" cmpd="sng">
          <a:noFill/>
        </a:ln>
      </xdr:spPr>
      <xdr:txBody>
        <a:bodyPr vertOverflow="clip" wrap="square"/>
        <a:p>
          <a:pPr algn="l">
            <a:defRPr/>
          </a:pPr>
          <a:r>
            <a:rPr lang="en-US" cap="none" sz="1400" b="1" i="0" u="none" baseline="0"/>
            <a:t>Same as Federal Income Tax</a:t>
          </a:r>
        </a:p>
      </xdr:txBody>
    </xdr:sp>
    <xdr:clientData/>
  </xdr:twoCellAnchor>
  <xdr:twoCellAnchor>
    <xdr:from>
      <xdr:col>3</xdr:col>
      <xdr:colOff>323850</xdr:colOff>
      <xdr:row>48</xdr:row>
      <xdr:rowOff>152400</xdr:rowOff>
    </xdr:from>
    <xdr:to>
      <xdr:col>3</xdr:col>
      <xdr:colOff>3152775</xdr:colOff>
      <xdr:row>49</xdr:row>
      <xdr:rowOff>123825</xdr:rowOff>
    </xdr:to>
    <xdr:sp>
      <xdr:nvSpPr>
        <xdr:cNvPr id="34" name="TextBox 170"/>
        <xdr:cNvSpPr txBox="1">
          <a:spLocks noChangeArrowheads="1"/>
        </xdr:cNvSpPr>
      </xdr:nvSpPr>
      <xdr:spPr>
        <a:xfrm>
          <a:off x="6115050" y="19545300"/>
          <a:ext cx="2828925" cy="285750"/>
        </a:xfrm>
        <a:prstGeom prst="rect">
          <a:avLst/>
        </a:prstGeom>
        <a:solidFill>
          <a:srgbClr val="FFFFFF"/>
        </a:solidFill>
        <a:ln w="9525" cmpd="sng">
          <a:noFill/>
        </a:ln>
      </xdr:spPr>
      <xdr:txBody>
        <a:bodyPr vertOverflow="clip" wrap="square"/>
        <a:p>
          <a:pPr algn="l">
            <a:defRPr/>
          </a:pPr>
          <a:r>
            <a:rPr lang="en-US" cap="none" sz="1400" b="1" i="0" u="none" baseline="0"/>
            <a:t>Cash basis (no depreciation)</a:t>
          </a:r>
        </a:p>
      </xdr:txBody>
    </xdr:sp>
    <xdr:clientData/>
  </xdr:twoCellAnchor>
  <xdr:twoCellAnchor>
    <xdr:from>
      <xdr:col>3</xdr:col>
      <xdr:colOff>323850</xdr:colOff>
      <xdr:row>49</xdr:row>
      <xdr:rowOff>152400</xdr:rowOff>
    </xdr:from>
    <xdr:to>
      <xdr:col>3</xdr:col>
      <xdr:colOff>3724275</xdr:colOff>
      <xdr:row>50</xdr:row>
      <xdr:rowOff>161925</xdr:rowOff>
    </xdr:to>
    <xdr:sp>
      <xdr:nvSpPr>
        <xdr:cNvPr id="35" name="TextBox 172"/>
        <xdr:cNvSpPr txBox="1">
          <a:spLocks noChangeArrowheads="1"/>
        </xdr:cNvSpPr>
      </xdr:nvSpPr>
      <xdr:spPr>
        <a:xfrm>
          <a:off x="6115050" y="19859625"/>
          <a:ext cx="3400425" cy="323850"/>
        </a:xfrm>
        <a:prstGeom prst="rect">
          <a:avLst/>
        </a:prstGeom>
        <a:solidFill>
          <a:srgbClr val="FFFFFF"/>
        </a:solidFill>
        <a:ln w="9525" cmpd="sng">
          <a:noFill/>
        </a:ln>
      </xdr:spPr>
      <xdr:txBody>
        <a:bodyPr vertOverflow="clip" wrap="square"/>
        <a:p>
          <a:pPr algn="l">
            <a:defRPr/>
          </a:pPr>
          <a:r>
            <a:rPr lang="en-US" cap="none" sz="1400" b="1" i="0" u="none" baseline="0"/>
            <a:t>Other (use the next column to explain)</a:t>
          </a:r>
        </a:p>
      </xdr:txBody>
    </xdr:sp>
    <xdr:clientData/>
  </xdr:twoCellAnchor>
  <xdr:twoCellAnchor>
    <xdr:from>
      <xdr:col>3</xdr:col>
      <xdr:colOff>76200</xdr:colOff>
      <xdr:row>3</xdr:row>
      <xdr:rowOff>57150</xdr:rowOff>
    </xdr:from>
    <xdr:to>
      <xdr:col>3</xdr:col>
      <xdr:colOff>3381375</xdr:colOff>
      <xdr:row>3</xdr:row>
      <xdr:rowOff>1190625</xdr:rowOff>
    </xdr:to>
    <xdr:sp>
      <xdr:nvSpPr>
        <xdr:cNvPr id="36" name="TextBox 179"/>
        <xdr:cNvSpPr txBox="1">
          <a:spLocks noChangeArrowheads="1"/>
        </xdr:cNvSpPr>
      </xdr:nvSpPr>
      <xdr:spPr>
        <a:xfrm>
          <a:off x="5867400" y="514350"/>
          <a:ext cx="3305175" cy="1133475"/>
        </a:xfrm>
        <a:prstGeom prst="rect">
          <a:avLst/>
        </a:prstGeom>
        <a:solidFill>
          <a:srgbClr val="808000"/>
        </a:solidFill>
        <a:ln w="9525" cmpd="sng">
          <a:noFill/>
        </a:ln>
      </xdr:spPr>
      <xdr:txBody>
        <a:bodyPr vertOverflow="clip" wrap="square" anchor="ctr"/>
        <a:p>
          <a:pPr algn="l">
            <a:defRPr/>
          </a:pPr>
          <a:r>
            <a:rPr lang="en-US" cap="none" sz="1400" b="1" i="0" u="none" baseline="0">
              <a:solidFill>
                <a:srgbClr val="FFFFFF"/>
              </a:solidFill>
            </a:rPr>
            <a:t>Response List 
Select from the list provided.</a:t>
          </a:r>
        </a:p>
      </xdr:txBody>
    </xdr:sp>
    <xdr:clientData/>
  </xdr:twoCellAnchor>
  <xdr:twoCellAnchor>
    <xdr:from>
      <xdr:col>4</xdr:col>
      <xdr:colOff>133350</xdr:colOff>
      <xdr:row>3</xdr:row>
      <xdr:rowOff>57150</xdr:rowOff>
    </xdr:from>
    <xdr:to>
      <xdr:col>4</xdr:col>
      <xdr:colOff>2828925</xdr:colOff>
      <xdr:row>3</xdr:row>
      <xdr:rowOff>1228725</xdr:rowOff>
    </xdr:to>
    <xdr:sp>
      <xdr:nvSpPr>
        <xdr:cNvPr id="37" name="TextBox 180"/>
        <xdr:cNvSpPr txBox="1">
          <a:spLocks noChangeArrowheads="1"/>
        </xdr:cNvSpPr>
      </xdr:nvSpPr>
      <xdr:spPr>
        <a:xfrm>
          <a:off x="9658350" y="514350"/>
          <a:ext cx="2695575" cy="1171575"/>
        </a:xfrm>
        <a:prstGeom prst="rect">
          <a:avLst/>
        </a:prstGeom>
        <a:solidFill>
          <a:srgbClr val="808000"/>
        </a:solidFill>
        <a:ln w="9525" cmpd="sng">
          <a:noFill/>
        </a:ln>
      </xdr:spPr>
      <xdr:txBody>
        <a:bodyPr vertOverflow="clip" wrap="square" anchor="ctr"/>
        <a:p>
          <a:pPr algn="l">
            <a:defRPr/>
          </a:pPr>
          <a:r>
            <a:rPr lang="en-US" cap="none" sz="1000" b="1" i="0" u="none" baseline="0">
              <a:solidFill>
                <a:srgbClr val="FFFFFF"/>
              </a:solidFill>
            </a:rPr>
            <a:t>COMMENTS:
If more space is needed, please provide by submitting supplementary information per instructions provided in Title Agency Experience Reporting Instructions.</a:t>
          </a:r>
        </a:p>
      </xdr:txBody>
    </xdr:sp>
    <xdr:clientData/>
  </xdr:twoCellAnchor>
  <xdr:twoCellAnchor>
    <xdr:from>
      <xdr:col>3</xdr:col>
      <xdr:colOff>257175</xdr:colOff>
      <xdr:row>4</xdr:row>
      <xdr:rowOff>257175</xdr:rowOff>
    </xdr:from>
    <xdr:to>
      <xdr:col>3</xdr:col>
      <xdr:colOff>3219450</xdr:colOff>
      <xdr:row>5</xdr:row>
      <xdr:rowOff>266700</xdr:rowOff>
    </xdr:to>
    <xdr:sp>
      <xdr:nvSpPr>
        <xdr:cNvPr id="38" name="TextBox 189"/>
        <xdr:cNvSpPr txBox="1">
          <a:spLocks noChangeArrowheads="1"/>
        </xdr:cNvSpPr>
      </xdr:nvSpPr>
      <xdr:spPr>
        <a:xfrm>
          <a:off x="6048375" y="1962150"/>
          <a:ext cx="2962275" cy="276225"/>
        </a:xfrm>
        <a:prstGeom prst="rect">
          <a:avLst/>
        </a:prstGeom>
        <a:solidFill>
          <a:srgbClr val="FFFFFF"/>
        </a:solidFill>
        <a:ln w="9525" cmpd="sng">
          <a:noFill/>
        </a:ln>
      </xdr:spPr>
      <xdr:txBody>
        <a:bodyPr vertOverflow="clip" wrap="square"/>
        <a:p>
          <a:pPr algn="l">
            <a:defRPr/>
          </a:pPr>
          <a:r>
            <a:rPr lang="en-US" cap="none" sz="1400" b="1" i="0" u="none" baseline="0"/>
            <a:t>Minority ownership of an insurer.</a:t>
          </a:r>
        </a:p>
      </xdr:txBody>
    </xdr:sp>
    <xdr:clientData/>
  </xdr:twoCellAnchor>
  <xdr:twoCellAnchor>
    <xdr:from>
      <xdr:col>3</xdr:col>
      <xdr:colOff>238125</xdr:colOff>
      <xdr:row>5</xdr:row>
      <xdr:rowOff>276225</xdr:rowOff>
    </xdr:from>
    <xdr:to>
      <xdr:col>3</xdr:col>
      <xdr:colOff>3200400</xdr:colOff>
      <xdr:row>6</xdr:row>
      <xdr:rowOff>266700</xdr:rowOff>
    </xdr:to>
    <xdr:sp>
      <xdr:nvSpPr>
        <xdr:cNvPr id="39" name="TextBox 194"/>
        <xdr:cNvSpPr txBox="1">
          <a:spLocks noChangeArrowheads="1"/>
        </xdr:cNvSpPr>
      </xdr:nvSpPr>
      <xdr:spPr>
        <a:xfrm>
          <a:off x="6029325" y="2247900"/>
          <a:ext cx="2962275" cy="333375"/>
        </a:xfrm>
        <a:prstGeom prst="rect">
          <a:avLst/>
        </a:prstGeom>
        <a:solidFill>
          <a:srgbClr val="FFFFFF"/>
        </a:solidFill>
        <a:ln w="9525" cmpd="sng">
          <a:noFill/>
        </a:ln>
      </xdr:spPr>
      <xdr:txBody>
        <a:bodyPr vertOverflow="clip" wrap="square"/>
        <a:p>
          <a:pPr algn="l">
            <a:defRPr/>
          </a:pPr>
          <a:r>
            <a:rPr lang="en-US" cap="none" sz="1400" b="1" i="0" u="none" baseline="0"/>
            <a:t>Majority ownership by an insurer.</a:t>
          </a:r>
        </a:p>
      </xdr:txBody>
    </xdr:sp>
    <xdr:clientData/>
  </xdr:twoCellAnchor>
  <xdr:twoCellAnchor>
    <xdr:from>
      <xdr:col>3</xdr:col>
      <xdr:colOff>228600</xdr:colOff>
      <xdr:row>6</xdr:row>
      <xdr:rowOff>257175</xdr:rowOff>
    </xdr:from>
    <xdr:to>
      <xdr:col>3</xdr:col>
      <xdr:colOff>3190875</xdr:colOff>
      <xdr:row>7</xdr:row>
      <xdr:rowOff>247650</xdr:rowOff>
    </xdr:to>
    <xdr:sp>
      <xdr:nvSpPr>
        <xdr:cNvPr id="40" name="TextBox 196"/>
        <xdr:cNvSpPr txBox="1">
          <a:spLocks noChangeArrowheads="1"/>
        </xdr:cNvSpPr>
      </xdr:nvSpPr>
      <xdr:spPr>
        <a:xfrm>
          <a:off x="6019800" y="2571750"/>
          <a:ext cx="2962275" cy="333375"/>
        </a:xfrm>
        <a:prstGeom prst="rect">
          <a:avLst/>
        </a:prstGeom>
        <a:solidFill>
          <a:srgbClr val="FFFFFF"/>
        </a:solidFill>
        <a:ln w="9525" cmpd="sng">
          <a:noFill/>
        </a:ln>
      </xdr:spPr>
      <xdr:txBody>
        <a:bodyPr vertOverflow="clip" wrap="square"/>
        <a:p>
          <a:pPr algn="l">
            <a:defRPr/>
          </a:pPr>
          <a:r>
            <a:rPr lang="en-US" cap="none" sz="1400" b="1" i="0" u="none" baseline="0"/>
            <a:t>Majority ownership of an insurer.</a:t>
          </a:r>
        </a:p>
      </xdr:txBody>
    </xdr:sp>
    <xdr:clientData/>
  </xdr:twoCellAnchor>
  <xdr:twoCellAnchor>
    <xdr:from>
      <xdr:col>3</xdr:col>
      <xdr:colOff>409575</xdr:colOff>
      <xdr:row>42</xdr:row>
      <xdr:rowOff>114300</xdr:rowOff>
    </xdr:from>
    <xdr:to>
      <xdr:col>3</xdr:col>
      <xdr:colOff>1009650</xdr:colOff>
      <xdr:row>42</xdr:row>
      <xdr:rowOff>361950</xdr:rowOff>
    </xdr:to>
    <xdr:sp>
      <xdr:nvSpPr>
        <xdr:cNvPr id="41" name="TextBox 207"/>
        <xdr:cNvSpPr txBox="1">
          <a:spLocks noChangeArrowheads="1"/>
        </xdr:cNvSpPr>
      </xdr:nvSpPr>
      <xdr:spPr>
        <a:xfrm>
          <a:off x="6200775" y="13134975"/>
          <a:ext cx="600075" cy="247650"/>
        </a:xfrm>
        <a:prstGeom prst="rect">
          <a:avLst/>
        </a:prstGeom>
        <a:solidFill>
          <a:srgbClr val="FFFFFF"/>
        </a:solidFill>
        <a:ln w="9525" cmpd="sng">
          <a:noFill/>
        </a:ln>
      </xdr:spPr>
      <xdr:txBody>
        <a:bodyPr vertOverflow="clip" wrap="square"/>
        <a:p>
          <a:pPr algn="l">
            <a:defRPr/>
          </a:pPr>
          <a:r>
            <a:rPr lang="en-US" cap="none" sz="1500" b="1" i="0" u="none" baseline="0"/>
            <a:t>No</a:t>
          </a:r>
        </a:p>
      </xdr:txBody>
    </xdr:sp>
    <xdr:clientData/>
  </xdr:twoCellAnchor>
  <xdr:twoCellAnchor>
    <xdr:from>
      <xdr:col>3</xdr:col>
      <xdr:colOff>409575</xdr:colOff>
      <xdr:row>42</xdr:row>
      <xdr:rowOff>409575</xdr:rowOff>
    </xdr:from>
    <xdr:to>
      <xdr:col>3</xdr:col>
      <xdr:colOff>3409950</xdr:colOff>
      <xdr:row>42</xdr:row>
      <xdr:rowOff>904875</xdr:rowOff>
    </xdr:to>
    <xdr:sp>
      <xdr:nvSpPr>
        <xdr:cNvPr id="42" name="TextBox 209"/>
        <xdr:cNvSpPr txBox="1">
          <a:spLocks noChangeArrowheads="1"/>
        </xdr:cNvSpPr>
      </xdr:nvSpPr>
      <xdr:spPr>
        <a:xfrm>
          <a:off x="6200775" y="13430250"/>
          <a:ext cx="3000375" cy="495300"/>
        </a:xfrm>
        <a:prstGeom prst="rect">
          <a:avLst/>
        </a:prstGeom>
        <a:solidFill>
          <a:srgbClr val="FFFFFF"/>
        </a:solidFill>
        <a:ln w="9525" cmpd="sng">
          <a:noFill/>
        </a:ln>
      </xdr:spPr>
      <xdr:txBody>
        <a:bodyPr vertOverflow="clip" wrap="square"/>
        <a:p>
          <a:pPr algn="l">
            <a:defRPr/>
          </a:pPr>
          <a:r>
            <a:rPr lang="en-US" cap="none" sz="1500" b="1" i="0" u="none" baseline="0"/>
            <a:t>Yes(use the next column to explain)-------------&gt;</a:t>
          </a:r>
        </a:p>
      </xdr:txBody>
    </xdr:sp>
    <xdr:clientData/>
  </xdr:twoCellAnchor>
  <xdr:twoCellAnchor>
    <xdr:from>
      <xdr:col>3</xdr:col>
      <xdr:colOff>333375</xdr:colOff>
      <xdr:row>44</xdr:row>
      <xdr:rowOff>85725</xdr:rowOff>
    </xdr:from>
    <xdr:to>
      <xdr:col>3</xdr:col>
      <xdr:colOff>2162175</xdr:colOff>
      <xdr:row>44</xdr:row>
      <xdr:rowOff>342900</xdr:rowOff>
    </xdr:to>
    <xdr:sp>
      <xdr:nvSpPr>
        <xdr:cNvPr id="43" name="TextBox 211"/>
        <xdr:cNvSpPr txBox="1">
          <a:spLocks noChangeArrowheads="1"/>
        </xdr:cNvSpPr>
      </xdr:nvSpPr>
      <xdr:spPr>
        <a:xfrm>
          <a:off x="6124575" y="14516100"/>
          <a:ext cx="1828800" cy="257175"/>
        </a:xfrm>
        <a:prstGeom prst="rect">
          <a:avLst/>
        </a:prstGeom>
        <a:solidFill>
          <a:srgbClr val="FFFFFF"/>
        </a:solidFill>
        <a:ln w="9525" cmpd="sng">
          <a:noFill/>
        </a:ln>
      </xdr:spPr>
      <xdr:txBody>
        <a:bodyPr vertOverflow="clip" wrap="square"/>
        <a:p>
          <a:pPr algn="l">
            <a:defRPr/>
          </a:pPr>
          <a:r>
            <a:rPr lang="en-US" cap="none" sz="1500" b="1" i="0" u="none" baseline="0"/>
            <a:t>C-corporation</a:t>
          </a:r>
        </a:p>
      </xdr:txBody>
    </xdr:sp>
    <xdr:clientData/>
  </xdr:twoCellAnchor>
  <xdr:twoCellAnchor>
    <xdr:from>
      <xdr:col>3</xdr:col>
      <xdr:colOff>342900</xdr:colOff>
      <xdr:row>44</xdr:row>
      <xdr:rowOff>428625</xdr:rowOff>
    </xdr:from>
    <xdr:to>
      <xdr:col>3</xdr:col>
      <xdr:colOff>2171700</xdr:colOff>
      <xdr:row>44</xdr:row>
      <xdr:rowOff>685800</xdr:rowOff>
    </xdr:to>
    <xdr:sp>
      <xdr:nvSpPr>
        <xdr:cNvPr id="44" name="TextBox 213"/>
        <xdr:cNvSpPr txBox="1">
          <a:spLocks noChangeArrowheads="1"/>
        </xdr:cNvSpPr>
      </xdr:nvSpPr>
      <xdr:spPr>
        <a:xfrm>
          <a:off x="6134100" y="14859000"/>
          <a:ext cx="1828800" cy="257175"/>
        </a:xfrm>
        <a:prstGeom prst="rect">
          <a:avLst/>
        </a:prstGeom>
        <a:solidFill>
          <a:srgbClr val="FFFFFF"/>
        </a:solidFill>
        <a:ln w="9525" cmpd="sng">
          <a:noFill/>
        </a:ln>
      </xdr:spPr>
      <xdr:txBody>
        <a:bodyPr vertOverflow="clip" wrap="square"/>
        <a:p>
          <a:pPr algn="l">
            <a:defRPr/>
          </a:pPr>
          <a:r>
            <a:rPr lang="en-US" cap="none" sz="1500" b="1" i="0" u="none" baseline="0"/>
            <a:t>S-corporation</a:t>
          </a:r>
        </a:p>
      </xdr:txBody>
    </xdr:sp>
    <xdr:clientData/>
  </xdr:twoCellAnchor>
  <xdr:twoCellAnchor>
    <xdr:from>
      <xdr:col>3</xdr:col>
      <xdr:colOff>352425</xdr:colOff>
      <xdr:row>44</xdr:row>
      <xdr:rowOff>790575</xdr:rowOff>
    </xdr:from>
    <xdr:to>
      <xdr:col>3</xdr:col>
      <xdr:colOff>3095625</xdr:colOff>
      <xdr:row>44</xdr:row>
      <xdr:rowOff>1057275</xdr:rowOff>
    </xdr:to>
    <xdr:sp>
      <xdr:nvSpPr>
        <xdr:cNvPr id="45" name="TextBox 229"/>
        <xdr:cNvSpPr txBox="1">
          <a:spLocks noChangeArrowheads="1"/>
        </xdr:cNvSpPr>
      </xdr:nvSpPr>
      <xdr:spPr>
        <a:xfrm>
          <a:off x="6143625" y="15220950"/>
          <a:ext cx="2743200" cy="266700"/>
        </a:xfrm>
        <a:prstGeom prst="rect">
          <a:avLst/>
        </a:prstGeom>
        <a:solidFill>
          <a:srgbClr val="FFFFFF"/>
        </a:solidFill>
        <a:ln w="9525" cmpd="sng">
          <a:noFill/>
        </a:ln>
      </xdr:spPr>
      <xdr:txBody>
        <a:bodyPr vertOverflow="clip" wrap="square"/>
        <a:p>
          <a:pPr algn="l">
            <a:defRPr/>
          </a:pPr>
          <a:r>
            <a:rPr lang="en-US" cap="none" sz="1500" b="1" i="0" u="none" baseline="0"/>
            <a:t>General Partnership</a:t>
          </a:r>
        </a:p>
      </xdr:txBody>
    </xdr:sp>
    <xdr:clientData/>
  </xdr:twoCellAnchor>
  <xdr:twoCellAnchor>
    <xdr:from>
      <xdr:col>3</xdr:col>
      <xdr:colOff>381000</xdr:colOff>
      <xdr:row>44</xdr:row>
      <xdr:rowOff>1133475</xdr:rowOff>
    </xdr:from>
    <xdr:to>
      <xdr:col>3</xdr:col>
      <xdr:colOff>3457575</xdr:colOff>
      <xdr:row>44</xdr:row>
      <xdr:rowOff>1476375</xdr:rowOff>
    </xdr:to>
    <xdr:sp>
      <xdr:nvSpPr>
        <xdr:cNvPr id="46" name="TextBox 230"/>
        <xdr:cNvSpPr txBox="1">
          <a:spLocks noChangeArrowheads="1"/>
        </xdr:cNvSpPr>
      </xdr:nvSpPr>
      <xdr:spPr>
        <a:xfrm>
          <a:off x="6172200" y="15563850"/>
          <a:ext cx="3076575" cy="333375"/>
        </a:xfrm>
        <a:prstGeom prst="rect">
          <a:avLst/>
        </a:prstGeom>
        <a:solidFill>
          <a:srgbClr val="FFFFFF"/>
        </a:solidFill>
        <a:ln w="9525" cmpd="sng">
          <a:noFill/>
        </a:ln>
      </xdr:spPr>
      <xdr:txBody>
        <a:bodyPr vertOverflow="clip" wrap="square"/>
        <a:p>
          <a:pPr algn="l">
            <a:defRPr/>
          </a:pPr>
          <a:r>
            <a:rPr lang="en-US" cap="none" sz="1500" b="1" i="0" u="none" baseline="0"/>
            <a:t>Limited Liability Partnership</a:t>
          </a:r>
        </a:p>
      </xdr:txBody>
    </xdr:sp>
    <xdr:clientData/>
  </xdr:twoCellAnchor>
  <xdr:twoCellAnchor>
    <xdr:from>
      <xdr:col>3</xdr:col>
      <xdr:colOff>390525</xdr:colOff>
      <xdr:row>44</xdr:row>
      <xdr:rowOff>1533525</xdr:rowOff>
    </xdr:from>
    <xdr:to>
      <xdr:col>3</xdr:col>
      <xdr:colOff>2219325</xdr:colOff>
      <xdr:row>44</xdr:row>
      <xdr:rowOff>1790700</xdr:rowOff>
    </xdr:to>
    <xdr:sp>
      <xdr:nvSpPr>
        <xdr:cNvPr id="47" name="TextBox 231"/>
        <xdr:cNvSpPr txBox="1">
          <a:spLocks noChangeArrowheads="1"/>
        </xdr:cNvSpPr>
      </xdr:nvSpPr>
      <xdr:spPr>
        <a:xfrm>
          <a:off x="6181725" y="15963900"/>
          <a:ext cx="1828800" cy="257175"/>
        </a:xfrm>
        <a:prstGeom prst="rect">
          <a:avLst/>
        </a:prstGeom>
        <a:solidFill>
          <a:srgbClr val="FFFFFF"/>
        </a:solidFill>
        <a:ln w="9525" cmpd="sng">
          <a:noFill/>
        </a:ln>
      </xdr:spPr>
      <xdr:txBody>
        <a:bodyPr vertOverflow="clip" wrap="square"/>
        <a:p>
          <a:pPr algn="l">
            <a:defRPr/>
          </a:pPr>
          <a:r>
            <a:rPr lang="en-US" cap="none" sz="1500" b="1" i="0" u="none" baseline="0"/>
            <a:t>Sole Proprietor</a:t>
          </a:r>
        </a:p>
      </xdr:txBody>
    </xdr:sp>
    <xdr:clientData/>
  </xdr:twoCellAnchor>
  <xdr:twoCellAnchor>
    <xdr:from>
      <xdr:col>3</xdr:col>
      <xdr:colOff>371475</xdr:colOff>
      <xdr:row>44</xdr:row>
      <xdr:rowOff>1943100</xdr:rowOff>
    </xdr:from>
    <xdr:to>
      <xdr:col>3</xdr:col>
      <xdr:colOff>3562350</xdr:colOff>
      <xdr:row>44</xdr:row>
      <xdr:rowOff>2495550</xdr:rowOff>
    </xdr:to>
    <xdr:sp>
      <xdr:nvSpPr>
        <xdr:cNvPr id="48" name="TextBox 232"/>
        <xdr:cNvSpPr txBox="1">
          <a:spLocks noChangeArrowheads="1"/>
        </xdr:cNvSpPr>
      </xdr:nvSpPr>
      <xdr:spPr>
        <a:xfrm>
          <a:off x="6162675" y="16373475"/>
          <a:ext cx="3190875" cy="552450"/>
        </a:xfrm>
        <a:prstGeom prst="rect">
          <a:avLst/>
        </a:prstGeom>
        <a:solidFill>
          <a:srgbClr val="FFFFFF"/>
        </a:solidFill>
        <a:ln w="9525" cmpd="sng">
          <a:noFill/>
        </a:ln>
      </xdr:spPr>
      <xdr:txBody>
        <a:bodyPr vertOverflow="clip" wrap="square"/>
        <a:p>
          <a:pPr algn="l">
            <a:defRPr/>
          </a:pPr>
          <a:r>
            <a:rPr lang="en-US" cap="none" sz="1500" b="1" i="0" u="none" baseline="0"/>
            <a:t>Other (use the next column to explain)-------------------------&gt;</a:t>
          </a:r>
        </a:p>
      </xdr:txBody>
    </xdr:sp>
    <xdr:clientData/>
  </xdr:twoCellAnchor>
  <xdr:twoCellAnchor>
    <xdr:from>
      <xdr:col>3</xdr:col>
      <xdr:colOff>342900</xdr:colOff>
      <xdr:row>45</xdr:row>
      <xdr:rowOff>123825</xdr:rowOff>
    </xdr:from>
    <xdr:to>
      <xdr:col>3</xdr:col>
      <xdr:colOff>1028700</xdr:colOff>
      <xdr:row>45</xdr:row>
      <xdr:rowOff>361950</xdr:rowOff>
    </xdr:to>
    <xdr:sp>
      <xdr:nvSpPr>
        <xdr:cNvPr id="49" name="TextBox 236"/>
        <xdr:cNvSpPr txBox="1">
          <a:spLocks noChangeArrowheads="1"/>
        </xdr:cNvSpPr>
      </xdr:nvSpPr>
      <xdr:spPr>
        <a:xfrm>
          <a:off x="6134100" y="17087850"/>
          <a:ext cx="685800" cy="238125"/>
        </a:xfrm>
        <a:prstGeom prst="rect">
          <a:avLst/>
        </a:prstGeom>
        <a:solidFill>
          <a:srgbClr val="FFFFFF"/>
        </a:solidFill>
        <a:ln w="9525" cmpd="sng">
          <a:noFill/>
        </a:ln>
      </xdr:spPr>
      <xdr:txBody>
        <a:bodyPr vertOverflow="clip" wrap="square"/>
        <a:p>
          <a:pPr algn="l">
            <a:defRPr/>
          </a:pPr>
          <a:r>
            <a:rPr lang="en-US" cap="none" sz="1500" b="1" i="0" u="none" baseline="0"/>
            <a:t>Yes</a:t>
          </a:r>
        </a:p>
      </xdr:txBody>
    </xdr:sp>
    <xdr:clientData/>
  </xdr:twoCellAnchor>
  <xdr:twoCellAnchor>
    <xdr:from>
      <xdr:col>3</xdr:col>
      <xdr:colOff>342900</xdr:colOff>
      <xdr:row>45</xdr:row>
      <xdr:rowOff>485775</xdr:rowOff>
    </xdr:from>
    <xdr:to>
      <xdr:col>3</xdr:col>
      <xdr:colOff>3343275</xdr:colOff>
      <xdr:row>45</xdr:row>
      <xdr:rowOff>1000125</xdr:rowOff>
    </xdr:to>
    <xdr:sp>
      <xdr:nvSpPr>
        <xdr:cNvPr id="50" name="TextBox 239"/>
        <xdr:cNvSpPr txBox="1">
          <a:spLocks noChangeArrowheads="1"/>
        </xdr:cNvSpPr>
      </xdr:nvSpPr>
      <xdr:spPr>
        <a:xfrm>
          <a:off x="6134100" y="17449800"/>
          <a:ext cx="3000375" cy="514350"/>
        </a:xfrm>
        <a:prstGeom prst="rect">
          <a:avLst/>
        </a:prstGeom>
        <a:solidFill>
          <a:srgbClr val="FFFFFF"/>
        </a:solidFill>
        <a:ln w="9525" cmpd="sng">
          <a:noFill/>
        </a:ln>
      </xdr:spPr>
      <xdr:txBody>
        <a:bodyPr vertOverflow="clip" wrap="square"/>
        <a:p>
          <a:pPr algn="l">
            <a:defRPr/>
          </a:pPr>
          <a:r>
            <a:rPr lang="en-US" cap="none" sz="1500" b="1" i="0" u="none" baseline="0"/>
            <a:t>No(use the next column to explain)-------------&gt;</a:t>
          </a:r>
        </a:p>
      </xdr:txBody>
    </xdr:sp>
    <xdr:clientData/>
  </xdr:twoCellAnchor>
  <xdr:twoCellAnchor>
    <xdr:from>
      <xdr:col>3</xdr:col>
      <xdr:colOff>409575</xdr:colOff>
      <xdr:row>46</xdr:row>
      <xdr:rowOff>114300</xdr:rowOff>
    </xdr:from>
    <xdr:to>
      <xdr:col>3</xdr:col>
      <xdr:colOff>1009650</xdr:colOff>
      <xdr:row>46</xdr:row>
      <xdr:rowOff>361950</xdr:rowOff>
    </xdr:to>
    <xdr:sp>
      <xdr:nvSpPr>
        <xdr:cNvPr id="51" name="TextBox 242"/>
        <xdr:cNvSpPr txBox="1">
          <a:spLocks noChangeArrowheads="1"/>
        </xdr:cNvSpPr>
      </xdr:nvSpPr>
      <xdr:spPr>
        <a:xfrm>
          <a:off x="6200775" y="18164175"/>
          <a:ext cx="600075" cy="247650"/>
        </a:xfrm>
        <a:prstGeom prst="rect">
          <a:avLst/>
        </a:prstGeom>
        <a:solidFill>
          <a:srgbClr val="FFFFFF"/>
        </a:solidFill>
        <a:ln w="9525" cmpd="sng">
          <a:noFill/>
        </a:ln>
      </xdr:spPr>
      <xdr:txBody>
        <a:bodyPr vertOverflow="clip" wrap="square"/>
        <a:p>
          <a:pPr algn="l">
            <a:defRPr/>
          </a:pPr>
          <a:r>
            <a:rPr lang="en-US" cap="none" sz="1500" b="1" i="0" u="none" baseline="0"/>
            <a:t>No</a:t>
          </a:r>
        </a:p>
      </xdr:txBody>
    </xdr:sp>
    <xdr:clientData/>
  </xdr:twoCellAnchor>
  <xdr:twoCellAnchor>
    <xdr:from>
      <xdr:col>3</xdr:col>
      <xdr:colOff>371475</xdr:colOff>
      <xdr:row>46</xdr:row>
      <xdr:rowOff>485775</xdr:rowOff>
    </xdr:from>
    <xdr:to>
      <xdr:col>3</xdr:col>
      <xdr:colOff>3667125</xdr:colOff>
      <xdr:row>46</xdr:row>
      <xdr:rowOff>1057275</xdr:rowOff>
    </xdr:to>
    <xdr:sp>
      <xdr:nvSpPr>
        <xdr:cNvPr id="52" name="TextBox 243"/>
        <xdr:cNvSpPr txBox="1">
          <a:spLocks noChangeArrowheads="1"/>
        </xdr:cNvSpPr>
      </xdr:nvSpPr>
      <xdr:spPr>
        <a:xfrm>
          <a:off x="6162675" y="18535650"/>
          <a:ext cx="3295650" cy="571500"/>
        </a:xfrm>
        <a:prstGeom prst="rect">
          <a:avLst/>
        </a:prstGeom>
        <a:solidFill>
          <a:srgbClr val="FFFFFF"/>
        </a:solidFill>
        <a:ln w="9525" cmpd="sng">
          <a:noFill/>
        </a:ln>
      </xdr:spPr>
      <xdr:txBody>
        <a:bodyPr vertOverflow="clip" wrap="square"/>
        <a:p>
          <a:pPr algn="l">
            <a:defRPr/>
          </a:pPr>
          <a:r>
            <a:rPr lang="en-US" cap="none" sz="1500" b="1" i="0" u="none" baseline="0"/>
            <a:t>Yes(use the next column to explain)-------------&gt;</a:t>
          </a:r>
        </a:p>
      </xdr:txBody>
    </xdr:sp>
    <xdr:clientData/>
  </xdr:twoCellAnchor>
  <xdr:twoCellAnchor>
    <xdr:from>
      <xdr:col>3</xdr:col>
      <xdr:colOff>409575</xdr:colOff>
      <xdr:row>55</xdr:row>
      <xdr:rowOff>114300</xdr:rowOff>
    </xdr:from>
    <xdr:to>
      <xdr:col>3</xdr:col>
      <xdr:colOff>1009650</xdr:colOff>
      <xdr:row>55</xdr:row>
      <xdr:rowOff>361950</xdr:rowOff>
    </xdr:to>
    <xdr:sp>
      <xdr:nvSpPr>
        <xdr:cNvPr id="53" name="TextBox 247"/>
        <xdr:cNvSpPr txBox="1">
          <a:spLocks noChangeArrowheads="1"/>
        </xdr:cNvSpPr>
      </xdr:nvSpPr>
      <xdr:spPr>
        <a:xfrm>
          <a:off x="6200775" y="22364700"/>
          <a:ext cx="600075" cy="247650"/>
        </a:xfrm>
        <a:prstGeom prst="rect">
          <a:avLst/>
        </a:prstGeom>
        <a:solidFill>
          <a:srgbClr val="FFFFFF"/>
        </a:solidFill>
        <a:ln w="9525" cmpd="sng">
          <a:noFill/>
        </a:ln>
      </xdr:spPr>
      <xdr:txBody>
        <a:bodyPr vertOverflow="clip" wrap="square"/>
        <a:p>
          <a:pPr algn="l">
            <a:defRPr/>
          </a:pPr>
          <a:r>
            <a:rPr lang="en-US" cap="none" sz="1500" b="1" i="0" u="none" baseline="0"/>
            <a:t>No</a:t>
          </a:r>
        </a:p>
      </xdr:txBody>
    </xdr:sp>
    <xdr:clientData/>
  </xdr:twoCellAnchor>
  <xdr:twoCellAnchor>
    <xdr:from>
      <xdr:col>3</xdr:col>
      <xdr:colOff>371475</xdr:colOff>
      <xdr:row>55</xdr:row>
      <xdr:rowOff>485775</xdr:rowOff>
    </xdr:from>
    <xdr:to>
      <xdr:col>3</xdr:col>
      <xdr:colOff>3667125</xdr:colOff>
      <xdr:row>55</xdr:row>
      <xdr:rowOff>1000125</xdr:rowOff>
    </xdr:to>
    <xdr:sp>
      <xdr:nvSpPr>
        <xdr:cNvPr id="54" name="TextBox 248"/>
        <xdr:cNvSpPr txBox="1">
          <a:spLocks noChangeArrowheads="1"/>
        </xdr:cNvSpPr>
      </xdr:nvSpPr>
      <xdr:spPr>
        <a:xfrm>
          <a:off x="6162675" y="22736175"/>
          <a:ext cx="3295650" cy="514350"/>
        </a:xfrm>
        <a:prstGeom prst="rect">
          <a:avLst/>
        </a:prstGeom>
        <a:solidFill>
          <a:srgbClr val="FFFFFF"/>
        </a:solidFill>
        <a:ln w="9525" cmpd="sng">
          <a:noFill/>
        </a:ln>
      </xdr:spPr>
      <xdr:txBody>
        <a:bodyPr vertOverflow="clip" wrap="square"/>
        <a:p>
          <a:pPr algn="l">
            <a:defRPr/>
          </a:pPr>
          <a:r>
            <a:rPr lang="en-US" cap="none" sz="1500" b="1" i="0" u="none" baseline="0"/>
            <a:t>Yes(use the next column to explain)-------------&gt;</a:t>
          </a:r>
        </a:p>
      </xdr:txBody>
    </xdr:sp>
    <xdr:clientData/>
  </xdr:twoCellAnchor>
  <xdr:twoCellAnchor>
    <xdr:from>
      <xdr:col>3</xdr:col>
      <xdr:colOff>485775</xdr:colOff>
      <xdr:row>56</xdr:row>
      <xdr:rowOff>314325</xdr:rowOff>
    </xdr:from>
    <xdr:to>
      <xdr:col>3</xdr:col>
      <xdr:colOff>1628775</xdr:colOff>
      <xdr:row>56</xdr:row>
      <xdr:rowOff>609600</xdr:rowOff>
    </xdr:to>
    <xdr:sp>
      <xdr:nvSpPr>
        <xdr:cNvPr id="55" name="TextBox 253"/>
        <xdr:cNvSpPr txBox="1">
          <a:spLocks noChangeArrowheads="1"/>
        </xdr:cNvSpPr>
      </xdr:nvSpPr>
      <xdr:spPr>
        <a:xfrm>
          <a:off x="6276975" y="23831550"/>
          <a:ext cx="1143000" cy="304800"/>
        </a:xfrm>
        <a:prstGeom prst="rect">
          <a:avLst/>
        </a:prstGeom>
        <a:solidFill>
          <a:srgbClr val="FFFFFF"/>
        </a:solidFill>
        <a:ln w="9525" cmpd="sng">
          <a:noFill/>
        </a:ln>
      </xdr:spPr>
      <xdr:txBody>
        <a:bodyPr vertOverflow="clip" wrap="square"/>
        <a:p>
          <a:pPr algn="l">
            <a:defRPr/>
          </a:pPr>
          <a:r>
            <a:rPr lang="en-US" cap="none" sz="1500" b="1" i="0" u="none" baseline="0"/>
            <a:t>Too Much</a:t>
          </a:r>
        </a:p>
      </xdr:txBody>
    </xdr:sp>
    <xdr:clientData/>
  </xdr:twoCellAnchor>
  <xdr:twoCellAnchor>
    <xdr:from>
      <xdr:col>3</xdr:col>
      <xdr:colOff>504825</xdr:colOff>
      <xdr:row>56</xdr:row>
      <xdr:rowOff>847725</xdr:rowOff>
    </xdr:from>
    <xdr:to>
      <xdr:col>3</xdr:col>
      <xdr:colOff>1647825</xdr:colOff>
      <xdr:row>56</xdr:row>
      <xdr:rowOff>1152525</xdr:rowOff>
    </xdr:to>
    <xdr:sp>
      <xdr:nvSpPr>
        <xdr:cNvPr id="56" name="TextBox 254"/>
        <xdr:cNvSpPr txBox="1">
          <a:spLocks noChangeArrowheads="1"/>
        </xdr:cNvSpPr>
      </xdr:nvSpPr>
      <xdr:spPr>
        <a:xfrm>
          <a:off x="6296025" y="24364950"/>
          <a:ext cx="1143000" cy="304800"/>
        </a:xfrm>
        <a:prstGeom prst="rect">
          <a:avLst/>
        </a:prstGeom>
        <a:solidFill>
          <a:srgbClr val="FFFFFF"/>
        </a:solidFill>
        <a:ln w="9525" cmpd="sng">
          <a:noFill/>
        </a:ln>
      </xdr:spPr>
      <xdr:txBody>
        <a:bodyPr vertOverflow="clip" wrap="square"/>
        <a:p>
          <a:pPr algn="l">
            <a:defRPr/>
          </a:pPr>
          <a:r>
            <a:rPr lang="en-US" cap="none" sz="1500" b="1" i="0" u="none" baseline="0"/>
            <a:t>Too Little</a:t>
          </a:r>
        </a:p>
      </xdr:txBody>
    </xdr:sp>
    <xdr:clientData/>
  </xdr:twoCellAnchor>
  <xdr:twoCellAnchor>
    <xdr:from>
      <xdr:col>3</xdr:col>
      <xdr:colOff>523875</xdr:colOff>
      <xdr:row>56</xdr:row>
      <xdr:rowOff>1400175</xdr:rowOff>
    </xdr:from>
    <xdr:to>
      <xdr:col>3</xdr:col>
      <xdr:colOff>1666875</xdr:colOff>
      <xdr:row>56</xdr:row>
      <xdr:rowOff>1695450</xdr:rowOff>
    </xdr:to>
    <xdr:sp>
      <xdr:nvSpPr>
        <xdr:cNvPr id="57" name="TextBox 255"/>
        <xdr:cNvSpPr txBox="1">
          <a:spLocks noChangeArrowheads="1"/>
        </xdr:cNvSpPr>
      </xdr:nvSpPr>
      <xdr:spPr>
        <a:xfrm>
          <a:off x="6315075" y="24917400"/>
          <a:ext cx="1143000" cy="304800"/>
        </a:xfrm>
        <a:prstGeom prst="rect">
          <a:avLst/>
        </a:prstGeom>
        <a:solidFill>
          <a:srgbClr val="FFFFFF"/>
        </a:solidFill>
        <a:ln w="9525" cmpd="sng">
          <a:noFill/>
        </a:ln>
      </xdr:spPr>
      <xdr:txBody>
        <a:bodyPr vertOverflow="clip" wrap="square"/>
        <a:p>
          <a:pPr algn="l">
            <a:defRPr/>
          </a:pPr>
          <a:r>
            <a:rPr lang="en-US" cap="none" sz="1500" b="1" i="0" u="none" baseline="0"/>
            <a:t>Just Right</a:t>
          </a:r>
        </a:p>
      </xdr:txBody>
    </xdr:sp>
    <xdr:clientData/>
  </xdr:twoCellAnchor>
  <xdr:twoCellAnchor>
    <xdr:from>
      <xdr:col>3</xdr:col>
      <xdr:colOff>447675</xdr:colOff>
      <xdr:row>57</xdr:row>
      <xdr:rowOff>485775</xdr:rowOff>
    </xdr:from>
    <xdr:to>
      <xdr:col>3</xdr:col>
      <xdr:colOff>3524250</xdr:colOff>
      <xdr:row>57</xdr:row>
      <xdr:rowOff>1000125</xdr:rowOff>
    </xdr:to>
    <xdr:sp>
      <xdr:nvSpPr>
        <xdr:cNvPr id="58" name="TextBox 260"/>
        <xdr:cNvSpPr txBox="1">
          <a:spLocks noChangeArrowheads="1"/>
        </xdr:cNvSpPr>
      </xdr:nvSpPr>
      <xdr:spPr>
        <a:xfrm>
          <a:off x="6238875" y="27346275"/>
          <a:ext cx="3076575" cy="514350"/>
        </a:xfrm>
        <a:prstGeom prst="rect">
          <a:avLst/>
        </a:prstGeom>
        <a:solidFill>
          <a:srgbClr val="FFFFFF"/>
        </a:solidFill>
        <a:ln w="9525" cmpd="sng">
          <a:noFill/>
        </a:ln>
      </xdr:spPr>
      <xdr:txBody>
        <a:bodyPr vertOverflow="clip" wrap="square"/>
        <a:p>
          <a:pPr algn="l">
            <a:defRPr/>
          </a:pPr>
          <a:r>
            <a:rPr lang="en-US" cap="none" sz="1500" b="1" i="0" u="none" baseline="0"/>
            <a:t>I would change..(use the next column to explain)---------------&gt;</a:t>
          </a:r>
        </a:p>
      </xdr:txBody>
    </xdr:sp>
    <xdr:clientData/>
  </xdr:twoCellAnchor>
  <xdr:twoCellAnchor>
    <xdr:from>
      <xdr:col>3</xdr:col>
      <xdr:colOff>428625</xdr:colOff>
      <xdr:row>57</xdr:row>
      <xdr:rowOff>152400</xdr:rowOff>
    </xdr:from>
    <xdr:to>
      <xdr:col>3</xdr:col>
      <xdr:colOff>1028700</xdr:colOff>
      <xdr:row>57</xdr:row>
      <xdr:rowOff>400050</xdr:rowOff>
    </xdr:to>
    <xdr:sp>
      <xdr:nvSpPr>
        <xdr:cNvPr id="59" name="TextBox 261"/>
        <xdr:cNvSpPr txBox="1">
          <a:spLocks noChangeArrowheads="1"/>
        </xdr:cNvSpPr>
      </xdr:nvSpPr>
      <xdr:spPr>
        <a:xfrm>
          <a:off x="6219825" y="27012900"/>
          <a:ext cx="600075" cy="247650"/>
        </a:xfrm>
        <a:prstGeom prst="rect">
          <a:avLst/>
        </a:prstGeom>
        <a:solidFill>
          <a:srgbClr val="FFFFFF"/>
        </a:solidFill>
        <a:ln w="9525" cmpd="sng">
          <a:noFill/>
        </a:ln>
      </xdr:spPr>
      <xdr:txBody>
        <a:bodyPr vertOverflow="clip" wrap="square"/>
        <a:p>
          <a:pPr algn="l">
            <a:defRPr/>
          </a:pPr>
          <a:r>
            <a:rPr lang="en-US" cap="none" sz="1500" b="1" i="0" u="none" baseline="0"/>
            <a:t>None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28575</xdr:rowOff>
    </xdr:from>
    <xdr:to>
      <xdr:col>10</xdr:col>
      <xdr:colOff>1543050</xdr:colOff>
      <xdr:row>2</xdr:row>
      <xdr:rowOff>304800</xdr:rowOff>
    </xdr:to>
    <xdr:sp>
      <xdr:nvSpPr>
        <xdr:cNvPr id="1" name="TextBox 6"/>
        <xdr:cNvSpPr txBox="1">
          <a:spLocks noChangeArrowheads="1"/>
        </xdr:cNvSpPr>
      </xdr:nvSpPr>
      <xdr:spPr>
        <a:xfrm>
          <a:off x="5324475" y="257175"/>
          <a:ext cx="13201650" cy="276225"/>
        </a:xfrm>
        <a:prstGeom prst="rect">
          <a:avLst/>
        </a:prstGeom>
        <a:solidFill>
          <a:srgbClr val="808000"/>
        </a:solidFill>
        <a:ln w="9525" cmpd="sng">
          <a:noFill/>
        </a:ln>
      </xdr:spPr>
      <xdr:txBody>
        <a:bodyPr vertOverflow="clip" wrap="square"/>
        <a:p>
          <a:pPr algn="ctr">
            <a:defRPr/>
          </a:pPr>
          <a:r>
            <a:rPr lang="en-US" cap="none" sz="1400" b="1" i="0" u="none" baseline="0">
              <a:solidFill>
                <a:srgbClr val="FFFFFF"/>
              </a:solidFill>
            </a:rPr>
            <a:t>ACTIVITY</a:t>
          </a:r>
        </a:p>
      </xdr:txBody>
    </xdr:sp>
    <xdr:clientData/>
  </xdr:twoCellAnchor>
  <xdr:twoCellAnchor>
    <xdr:from>
      <xdr:col>1</xdr:col>
      <xdr:colOff>38100</xdr:colOff>
      <xdr:row>3</xdr:row>
      <xdr:rowOff>104775</xdr:rowOff>
    </xdr:from>
    <xdr:to>
      <xdr:col>1</xdr:col>
      <xdr:colOff>4295775</xdr:colOff>
      <xdr:row>3</xdr:row>
      <xdr:rowOff>1495425</xdr:rowOff>
    </xdr:to>
    <xdr:sp>
      <xdr:nvSpPr>
        <xdr:cNvPr id="2" name="TextBox 7"/>
        <xdr:cNvSpPr txBox="1">
          <a:spLocks noChangeArrowheads="1"/>
        </xdr:cNvSpPr>
      </xdr:nvSpPr>
      <xdr:spPr>
        <a:xfrm>
          <a:off x="876300" y="657225"/>
          <a:ext cx="4257675" cy="1390650"/>
        </a:xfrm>
        <a:prstGeom prst="rect">
          <a:avLst/>
        </a:prstGeom>
        <a:solidFill>
          <a:srgbClr val="FFFFFF"/>
        </a:solidFill>
        <a:ln w="9525" cmpd="sng">
          <a:noFill/>
        </a:ln>
      </xdr:spPr>
      <xdr:txBody>
        <a:bodyPr vertOverflow="clip" wrap="square" anchor="ctr"/>
        <a:p>
          <a:pPr algn="ctr">
            <a:defRPr/>
          </a:pPr>
          <a:r>
            <a:rPr lang="en-US" cap="none" sz="1400" b="1" i="0" u="none" baseline="0"/>
            <a:t>AGENCY EXPERIENCE REPORT
PART 1 - INCOME STATEMENT  
($,000 OMITTED)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28575</xdr:rowOff>
    </xdr:from>
    <xdr:to>
      <xdr:col>2</xdr:col>
      <xdr:colOff>2886075</xdr:colOff>
      <xdr:row>4</xdr:row>
      <xdr:rowOff>342900</xdr:rowOff>
    </xdr:to>
    <xdr:sp>
      <xdr:nvSpPr>
        <xdr:cNvPr id="1" name="TextBox 13"/>
        <xdr:cNvSpPr txBox="1">
          <a:spLocks noChangeArrowheads="1"/>
        </xdr:cNvSpPr>
      </xdr:nvSpPr>
      <xdr:spPr>
        <a:xfrm>
          <a:off x="28575" y="485775"/>
          <a:ext cx="4171950" cy="742950"/>
        </a:xfrm>
        <a:prstGeom prst="rect">
          <a:avLst/>
        </a:prstGeom>
        <a:solidFill>
          <a:srgbClr val="FFFFFF"/>
        </a:solidFill>
        <a:ln w="9525" cmpd="sng">
          <a:noFill/>
        </a:ln>
      </xdr:spPr>
      <xdr:txBody>
        <a:bodyPr vertOverflow="clip" wrap="square" anchor="ctr"/>
        <a:p>
          <a:pPr algn="l">
            <a:defRPr/>
          </a:pPr>
          <a:r>
            <a:rPr lang="en-US" cap="none" sz="1400" b="1" i="0" u="none" baseline="0"/>
            <a:t>AGENCY EXPERIENCE REPORT
PART 2 - PREMIUM BROKEN DOWN BY INSURER  
($,000 OMITTED)</a:t>
          </a:r>
        </a:p>
      </xdr:txBody>
    </xdr:sp>
    <xdr:clientData/>
  </xdr:twoCellAnchor>
  <xdr:twoCellAnchor>
    <xdr:from>
      <xdr:col>4</xdr:col>
      <xdr:colOff>28575</xdr:colOff>
      <xdr:row>4</xdr:row>
      <xdr:rowOff>28575</xdr:rowOff>
    </xdr:from>
    <xdr:to>
      <xdr:col>10</xdr:col>
      <xdr:colOff>19050</xdr:colOff>
      <xdr:row>4</xdr:row>
      <xdr:rowOff>323850</xdr:rowOff>
    </xdr:to>
    <xdr:sp>
      <xdr:nvSpPr>
        <xdr:cNvPr id="2" name="TextBox 14"/>
        <xdr:cNvSpPr txBox="1">
          <a:spLocks noChangeArrowheads="1"/>
        </xdr:cNvSpPr>
      </xdr:nvSpPr>
      <xdr:spPr>
        <a:xfrm>
          <a:off x="5857875" y="914400"/>
          <a:ext cx="8658225" cy="295275"/>
        </a:xfrm>
        <a:prstGeom prst="rect">
          <a:avLst/>
        </a:prstGeom>
        <a:solidFill>
          <a:srgbClr val="808000"/>
        </a:solidFill>
        <a:ln w="9525" cmpd="sng">
          <a:noFill/>
        </a:ln>
      </xdr:spPr>
      <xdr:txBody>
        <a:bodyPr vertOverflow="clip" wrap="square"/>
        <a:p>
          <a:pPr algn="ctr">
            <a:defRPr/>
          </a:pPr>
          <a:r>
            <a:rPr lang="en-US" cap="none" sz="1400" b="1" i="0" u="none" baseline="0">
              <a:solidFill>
                <a:srgbClr val="FFFFFF"/>
              </a:solidFill>
            </a:rPr>
            <a:t>TITLE PREMIUMS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28575</xdr:rowOff>
    </xdr:from>
    <xdr:to>
      <xdr:col>11</xdr:col>
      <xdr:colOff>1943100</xdr:colOff>
      <xdr:row>4</xdr:row>
      <xdr:rowOff>276225</xdr:rowOff>
    </xdr:to>
    <xdr:sp>
      <xdr:nvSpPr>
        <xdr:cNvPr id="1" name="TextBox 13"/>
        <xdr:cNvSpPr txBox="1">
          <a:spLocks noChangeArrowheads="1"/>
        </xdr:cNvSpPr>
      </xdr:nvSpPr>
      <xdr:spPr>
        <a:xfrm>
          <a:off x="5753100" y="733425"/>
          <a:ext cx="15173325" cy="247650"/>
        </a:xfrm>
        <a:prstGeom prst="rect">
          <a:avLst/>
        </a:prstGeom>
        <a:solidFill>
          <a:srgbClr val="808000"/>
        </a:solidFill>
        <a:ln w="9525" cmpd="sng">
          <a:noFill/>
        </a:ln>
      </xdr:spPr>
      <xdr:txBody>
        <a:bodyPr vertOverflow="clip" wrap="square"/>
        <a:p>
          <a:pPr algn="ctr">
            <a:defRPr/>
          </a:pPr>
          <a:r>
            <a:rPr lang="en-US" cap="none" sz="1400" b="1" i="0" u="none" baseline="0">
              <a:solidFill>
                <a:srgbClr val="FFFFFF"/>
              </a:solidFill>
            </a:rPr>
            <a:t>ACTIVITY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28575</xdr:rowOff>
    </xdr:from>
    <xdr:to>
      <xdr:col>3</xdr:col>
      <xdr:colOff>2171700</xdr:colOff>
      <xdr:row>3</xdr:row>
      <xdr:rowOff>771525</xdr:rowOff>
    </xdr:to>
    <xdr:sp>
      <xdr:nvSpPr>
        <xdr:cNvPr id="1" name="TextBox 10"/>
        <xdr:cNvSpPr txBox="1">
          <a:spLocks noChangeArrowheads="1"/>
        </xdr:cNvSpPr>
      </xdr:nvSpPr>
      <xdr:spPr>
        <a:xfrm>
          <a:off x="942975" y="485775"/>
          <a:ext cx="6505575" cy="742950"/>
        </a:xfrm>
        <a:prstGeom prst="rect">
          <a:avLst/>
        </a:prstGeom>
        <a:solidFill>
          <a:srgbClr val="FFFFFF"/>
        </a:solidFill>
        <a:ln w="9525" cmpd="sng">
          <a:noFill/>
        </a:ln>
      </xdr:spPr>
      <xdr:txBody>
        <a:bodyPr vertOverflow="clip" wrap="square" anchor="ctr"/>
        <a:p>
          <a:pPr algn="l">
            <a:defRPr/>
          </a:pPr>
          <a:r>
            <a:rPr lang="en-US" cap="none" sz="1400" b="1" i="0" u="none" baseline="0"/>
            <a:t>AGENCY EXPERIENCE REPORT
PART 4 - OTHER CONSIDERATION PAID TO OWNERS &amp; PARTNERS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10</xdr:col>
      <xdr:colOff>2028825</xdr:colOff>
      <xdr:row>5</xdr:row>
      <xdr:rowOff>9525</xdr:rowOff>
    </xdr:to>
    <xdr:sp>
      <xdr:nvSpPr>
        <xdr:cNvPr id="1" name="TextBox 4"/>
        <xdr:cNvSpPr txBox="1">
          <a:spLocks noChangeArrowheads="1"/>
        </xdr:cNvSpPr>
      </xdr:nvSpPr>
      <xdr:spPr>
        <a:xfrm>
          <a:off x="5391150" y="685800"/>
          <a:ext cx="14658975" cy="247650"/>
        </a:xfrm>
        <a:prstGeom prst="rect">
          <a:avLst/>
        </a:prstGeom>
        <a:solidFill>
          <a:srgbClr val="808000"/>
        </a:solidFill>
        <a:ln w="9525" cmpd="sng">
          <a:noFill/>
        </a:ln>
      </xdr:spPr>
      <xdr:txBody>
        <a:bodyPr vertOverflow="clip" wrap="square"/>
        <a:p>
          <a:pPr algn="ctr">
            <a:defRPr/>
          </a:pPr>
          <a:r>
            <a:rPr lang="en-US" cap="none" sz="1400" b="1" i="0" u="none" baseline="0">
              <a:solidFill>
                <a:srgbClr val="FFFFFF"/>
              </a:solidFill>
            </a:rPr>
            <a:t>ACTIVITY</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3</xdr:row>
      <xdr:rowOff>0</xdr:rowOff>
    </xdr:from>
    <xdr:to>
      <xdr:col>4</xdr:col>
      <xdr:colOff>2543175</xdr:colOff>
      <xdr:row>4</xdr:row>
      <xdr:rowOff>9525</xdr:rowOff>
    </xdr:to>
    <xdr:sp>
      <xdr:nvSpPr>
        <xdr:cNvPr id="1" name="TextBox 5"/>
        <xdr:cNvSpPr txBox="1">
          <a:spLocks noChangeArrowheads="1"/>
        </xdr:cNvSpPr>
      </xdr:nvSpPr>
      <xdr:spPr>
        <a:xfrm>
          <a:off x="885825" y="457200"/>
          <a:ext cx="7219950" cy="628650"/>
        </a:xfrm>
        <a:prstGeom prst="rect">
          <a:avLst/>
        </a:prstGeom>
        <a:solidFill>
          <a:srgbClr val="FFFFFF"/>
        </a:solidFill>
        <a:ln w="9525" cmpd="sng">
          <a:noFill/>
        </a:ln>
      </xdr:spPr>
      <xdr:txBody>
        <a:bodyPr vertOverflow="clip" wrap="square" anchor="ctr"/>
        <a:p>
          <a:pPr algn="l">
            <a:defRPr/>
          </a:pPr>
          <a:r>
            <a:rPr lang="en-US" cap="none" sz="1400" b="1" i="0" u="none" baseline="0"/>
            <a:t>AGENCY EXPERIENCE REPORT
PART 5B - LOSS &amp; LOSS ADJUSTMENT EXPENSES INCURRED BY AGENT </a:t>
          </a:r>
        </a:p>
      </xdr:txBody>
    </xdr:sp>
    <xdr:clientData/>
  </xdr:twoCellAnchor>
  <xdr:twoCellAnchor>
    <xdr:from>
      <xdr:col>1</xdr:col>
      <xdr:colOff>0</xdr:colOff>
      <xdr:row>5</xdr:row>
      <xdr:rowOff>0</xdr:rowOff>
    </xdr:from>
    <xdr:to>
      <xdr:col>3</xdr:col>
      <xdr:colOff>2400300</xdr:colOff>
      <xdr:row>5</xdr:row>
      <xdr:rowOff>219075</xdr:rowOff>
    </xdr:to>
    <xdr:sp>
      <xdr:nvSpPr>
        <xdr:cNvPr id="2" name="TextBox 6"/>
        <xdr:cNvSpPr txBox="1">
          <a:spLocks noChangeArrowheads="1"/>
        </xdr:cNvSpPr>
      </xdr:nvSpPr>
      <xdr:spPr>
        <a:xfrm>
          <a:off x="933450" y="1533525"/>
          <a:ext cx="4572000" cy="219075"/>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sz="1400" b="0" i="0" u="none" baseline="0">
              <a:solidFill>
                <a:srgbClr val="FFFFFF"/>
              </a:solidFill>
            </a:rPr>
            <a:t>ITEMIZATION OF LOSS &amp; LOSS ADJUSTMENT EXPENSE PAYMENTS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28575</xdr:rowOff>
    </xdr:from>
    <xdr:to>
      <xdr:col>11</xdr:col>
      <xdr:colOff>1743075</xdr:colOff>
      <xdr:row>5</xdr:row>
      <xdr:rowOff>0</xdr:rowOff>
    </xdr:to>
    <xdr:sp>
      <xdr:nvSpPr>
        <xdr:cNvPr id="1" name="TextBox 8"/>
        <xdr:cNvSpPr txBox="1">
          <a:spLocks noChangeArrowheads="1"/>
        </xdr:cNvSpPr>
      </xdr:nvSpPr>
      <xdr:spPr>
        <a:xfrm>
          <a:off x="5962650" y="714375"/>
          <a:ext cx="15135225" cy="209550"/>
        </a:xfrm>
        <a:prstGeom prst="rect">
          <a:avLst/>
        </a:prstGeom>
        <a:solidFill>
          <a:srgbClr val="808000"/>
        </a:solidFill>
        <a:ln w="9525" cmpd="sng">
          <a:noFill/>
        </a:ln>
      </xdr:spPr>
      <xdr:txBody>
        <a:bodyPr vertOverflow="clip" wrap="square"/>
        <a:p>
          <a:pPr algn="ctr">
            <a:defRPr/>
          </a:pPr>
          <a:r>
            <a:rPr lang="en-US" cap="none" sz="1400" b="1" i="0" u="none" baseline="0">
              <a:solidFill>
                <a:srgbClr val="FFFFFF"/>
              </a:solidFill>
            </a:rPr>
            <a:t>ACTIVITY</a:t>
          </a:r>
        </a:p>
      </xdr:txBody>
    </xdr:sp>
    <xdr:clientData/>
  </xdr:twoCellAnchor>
  <xdr:twoCellAnchor>
    <xdr:from>
      <xdr:col>2</xdr:col>
      <xdr:colOff>0</xdr:colOff>
      <xdr:row>4</xdr:row>
      <xdr:rowOff>9525</xdr:rowOff>
    </xdr:from>
    <xdr:to>
      <xdr:col>2</xdr:col>
      <xdr:colOff>4371975</xdr:colOff>
      <xdr:row>6</xdr:row>
      <xdr:rowOff>0</xdr:rowOff>
    </xdr:to>
    <xdr:sp>
      <xdr:nvSpPr>
        <xdr:cNvPr id="2" name="TextBox 9"/>
        <xdr:cNvSpPr txBox="1">
          <a:spLocks noChangeArrowheads="1"/>
        </xdr:cNvSpPr>
      </xdr:nvSpPr>
      <xdr:spPr>
        <a:xfrm>
          <a:off x="1457325" y="695325"/>
          <a:ext cx="4371975" cy="1562100"/>
        </a:xfrm>
        <a:prstGeom prst="rect">
          <a:avLst/>
        </a:prstGeom>
        <a:solidFill>
          <a:srgbClr val="FFFFFF"/>
        </a:solidFill>
        <a:ln w="9525" cmpd="sng">
          <a:noFill/>
        </a:ln>
      </xdr:spPr>
      <xdr:txBody>
        <a:bodyPr vertOverflow="clip" wrap="square" anchor="ctr"/>
        <a:p>
          <a:pPr algn="l">
            <a:defRPr/>
          </a:pPr>
          <a:r>
            <a:rPr lang="en-US" cap="none" sz="1400" b="1" i="0" u="none" baseline="0"/>
            <a:t>AGENCY EXPERIENCE REPORT
PART 6 - MISC. EXPENSES 
(Round to the Nearest Dollar)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9525</xdr:rowOff>
    </xdr:from>
    <xdr:to>
      <xdr:col>4</xdr:col>
      <xdr:colOff>1447800</xdr:colOff>
      <xdr:row>4</xdr:row>
      <xdr:rowOff>219075</xdr:rowOff>
    </xdr:to>
    <xdr:sp>
      <xdr:nvSpPr>
        <xdr:cNvPr id="1" name="TextBox 6"/>
        <xdr:cNvSpPr txBox="1">
          <a:spLocks noChangeArrowheads="1"/>
        </xdr:cNvSpPr>
      </xdr:nvSpPr>
      <xdr:spPr>
        <a:xfrm>
          <a:off x="5105400" y="1266825"/>
          <a:ext cx="4476750" cy="209550"/>
        </a:xfrm>
        <a:prstGeom prst="rect">
          <a:avLst/>
        </a:prstGeom>
        <a:solidFill>
          <a:srgbClr val="FFFF99"/>
        </a:solidFill>
        <a:ln w="9525" cmpd="sng">
          <a:noFill/>
        </a:ln>
      </xdr:spPr>
      <xdr:txBody>
        <a:bodyPr vertOverflow="clip" wrap="square"/>
        <a:p>
          <a:pPr algn="l">
            <a:defRPr/>
          </a:pPr>
          <a:r>
            <a:rPr lang="en-US" cap="none" sz="1400" b="1" i="0" u="none" baseline="0"/>
            <a:t>TOTAL TITLE INSURANCE PREMIUMS ($,000 OMITTED)</a:t>
          </a:r>
        </a:p>
      </xdr:txBody>
    </xdr:sp>
    <xdr:clientData/>
  </xdr:twoCellAnchor>
  <xdr:twoCellAnchor>
    <xdr:from>
      <xdr:col>5</xdr:col>
      <xdr:colOff>28575</xdr:colOff>
      <xdr:row>4</xdr:row>
      <xdr:rowOff>9525</xdr:rowOff>
    </xdr:from>
    <xdr:to>
      <xdr:col>7</xdr:col>
      <xdr:colOff>1743075</xdr:colOff>
      <xdr:row>4</xdr:row>
      <xdr:rowOff>219075</xdr:rowOff>
    </xdr:to>
    <xdr:sp>
      <xdr:nvSpPr>
        <xdr:cNvPr id="2" name="TextBox 7"/>
        <xdr:cNvSpPr txBox="1">
          <a:spLocks noChangeArrowheads="1"/>
        </xdr:cNvSpPr>
      </xdr:nvSpPr>
      <xdr:spPr>
        <a:xfrm>
          <a:off x="9696450" y="1266825"/>
          <a:ext cx="4781550" cy="209550"/>
        </a:xfrm>
        <a:prstGeom prst="rect">
          <a:avLst/>
        </a:prstGeom>
        <a:solidFill>
          <a:srgbClr val="FFFF99"/>
        </a:solidFill>
        <a:ln w="9525" cmpd="sng">
          <a:noFill/>
        </a:ln>
      </xdr:spPr>
      <xdr:txBody>
        <a:bodyPr vertOverflow="clip" wrap="square"/>
        <a:p>
          <a:pPr algn="l">
            <a:defRPr/>
          </a:pPr>
          <a:r>
            <a:rPr lang="en-US" cap="none" sz="1400" b="1" i="0" u="none" baseline="0"/>
            <a:t>ACTUAL NUMBER OF TRANSACTIONS OR POLICIES ISSUED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tleInsuranceExperienceReporting-Agency@fldfs.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N172"/>
  <sheetViews>
    <sheetView tabSelected="1" workbookViewId="0" topLeftCell="A1">
      <selection activeCell="C18" sqref="C18"/>
    </sheetView>
  </sheetViews>
  <sheetFormatPr defaultColWidth="9.00390625" defaultRowHeight="12.75"/>
  <cols>
    <col min="1" max="1" width="15.50390625" style="0" customWidth="1"/>
    <col min="3" max="3" width="38.625" style="0" customWidth="1"/>
    <col min="10" max="10" width="3.50390625" style="0" customWidth="1"/>
    <col min="11" max="11" width="6.625" style="0" customWidth="1"/>
  </cols>
  <sheetData>
    <row r="1" spans="1:2" ht="12.75">
      <c r="A1" s="146" t="s">
        <v>138</v>
      </c>
      <c r="B1" s="146" t="s">
        <v>139</v>
      </c>
    </row>
    <row r="2" spans="1:2" ht="12.75">
      <c r="A2" s="145" t="s">
        <v>206</v>
      </c>
      <c r="B2" s="147">
        <v>1</v>
      </c>
    </row>
    <row r="7" ht="15.75">
      <c r="C7" s="60" t="s">
        <v>159</v>
      </c>
    </row>
    <row r="8" ht="12.75">
      <c r="C8" s="61"/>
    </row>
    <row r="9" ht="15.75">
      <c r="C9" s="60" t="s">
        <v>160</v>
      </c>
    </row>
    <row r="10" ht="15.75">
      <c r="C10" s="60" t="s">
        <v>161</v>
      </c>
    </row>
    <row r="11" ht="15.75">
      <c r="C11" s="60" t="s">
        <v>162</v>
      </c>
    </row>
    <row r="13" ht="18">
      <c r="C13" s="143" t="s">
        <v>204</v>
      </c>
    </row>
    <row r="14" spans="3:6" ht="18">
      <c r="C14" s="144" t="s">
        <v>205</v>
      </c>
      <c r="D14" s="142"/>
      <c r="E14" s="142"/>
      <c r="F14" s="142"/>
    </row>
    <row r="86" ht="12">
      <c r="C86" s="62"/>
    </row>
    <row r="87" ht="12">
      <c r="C87" s="62"/>
    </row>
    <row r="88" ht="12">
      <c r="C88" s="62"/>
    </row>
    <row r="89" ht="12">
      <c r="C89" s="62"/>
    </row>
    <row r="90" ht="12">
      <c r="C90" s="62"/>
    </row>
    <row r="91" ht="12">
      <c r="C91" s="62"/>
    </row>
    <row r="92" ht="12">
      <c r="C92" s="62"/>
    </row>
    <row r="93" ht="12">
      <c r="C93" s="62"/>
    </row>
    <row r="94" ht="12">
      <c r="C94" s="62"/>
    </row>
    <row r="95" ht="12">
      <c r="C95" s="62"/>
    </row>
    <row r="96" ht="12">
      <c r="C96" s="62"/>
    </row>
    <row r="97" ht="12">
      <c r="C97" s="62"/>
    </row>
    <row r="98" ht="12">
      <c r="C98" s="62"/>
    </row>
    <row r="99" ht="12">
      <c r="C99" s="62"/>
    </row>
    <row r="100" ht="12">
      <c r="N100" s="63"/>
    </row>
    <row r="101" ht="12">
      <c r="N101" s="63"/>
    </row>
    <row r="102" ht="12">
      <c r="N102" s="63"/>
    </row>
    <row r="103" ht="12">
      <c r="N103" s="63"/>
    </row>
    <row r="104" ht="12">
      <c r="N104" s="63"/>
    </row>
    <row r="105" ht="12">
      <c r="N105" s="63"/>
    </row>
    <row r="106" ht="12">
      <c r="N106" s="63"/>
    </row>
    <row r="107" ht="12">
      <c r="C107" s="63"/>
    </row>
    <row r="108" ht="12">
      <c r="C108" s="63"/>
    </row>
    <row r="109" ht="12">
      <c r="C109" s="63"/>
    </row>
    <row r="110" ht="12">
      <c r="C110" s="63"/>
    </row>
    <row r="111" ht="12">
      <c r="C111" s="63"/>
    </row>
    <row r="112" ht="12">
      <c r="C112" s="63"/>
    </row>
    <row r="113" ht="12">
      <c r="C113" s="63"/>
    </row>
    <row r="114" ht="12">
      <c r="C114" s="63"/>
    </row>
    <row r="115" ht="12">
      <c r="C115" s="63"/>
    </row>
    <row r="116" ht="12">
      <c r="C116" s="63"/>
    </row>
    <row r="117" ht="12">
      <c r="C117" s="63"/>
    </row>
    <row r="118" ht="12">
      <c r="C118" s="63"/>
    </row>
    <row r="119" ht="12">
      <c r="C119" s="63"/>
    </row>
    <row r="120" ht="12">
      <c r="C120" s="63"/>
    </row>
    <row r="121" ht="12">
      <c r="C121" s="63"/>
    </row>
    <row r="122" ht="12">
      <c r="C122" s="63"/>
    </row>
    <row r="123" ht="12">
      <c r="C123" s="63"/>
    </row>
    <row r="124" ht="12">
      <c r="C124" s="63"/>
    </row>
    <row r="125" ht="12">
      <c r="C125" s="63"/>
    </row>
    <row r="126" ht="12">
      <c r="C126" s="63"/>
    </row>
    <row r="127" ht="12">
      <c r="C127" s="63"/>
    </row>
    <row r="128" ht="12">
      <c r="C128" s="63"/>
    </row>
    <row r="129" ht="12">
      <c r="C129" s="63"/>
    </row>
    <row r="130" ht="12">
      <c r="C130" s="63"/>
    </row>
    <row r="131" ht="12">
      <c r="C131" s="63"/>
    </row>
    <row r="132" ht="12">
      <c r="C132" s="63"/>
    </row>
    <row r="133" ht="12">
      <c r="C133" s="63"/>
    </row>
    <row r="134" ht="12">
      <c r="C134" s="63"/>
    </row>
    <row r="135" ht="12">
      <c r="C135" s="63"/>
    </row>
    <row r="136" ht="12">
      <c r="C136" s="63"/>
    </row>
    <row r="137" ht="12">
      <c r="C137" s="63"/>
    </row>
    <row r="138" ht="12">
      <c r="C138" s="63"/>
    </row>
    <row r="139" ht="12">
      <c r="C139" s="63"/>
    </row>
    <row r="140" ht="12">
      <c r="C140" s="63"/>
    </row>
    <row r="141" ht="12">
      <c r="C141" s="63"/>
    </row>
    <row r="142" ht="12">
      <c r="C142" s="63"/>
    </row>
    <row r="143" ht="12">
      <c r="C143" s="63"/>
    </row>
    <row r="144" ht="12">
      <c r="C144" s="63"/>
    </row>
    <row r="145" ht="12">
      <c r="C145" s="63"/>
    </row>
    <row r="146" ht="12">
      <c r="C146" s="63"/>
    </row>
    <row r="147" ht="12">
      <c r="C147" s="63"/>
    </row>
    <row r="148" ht="12">
      <c r="C148" s="63"/>
    </row>
    <row r="149" ht="12">
      <c r="C149" s="63"/>
    </row>
    <row r="150" ht="12">
      <c r="C150" s="63"/>
    </row>
    <row r="151" ht="12">
      <c r="C151" s="63"/>
    </row>
    <row r="152" ht="12">
      <c r="C152" s="63"/>
    </row>
    <row r="153" ht="12">
      <c r="C153" s="63"/>
    </row>
    <row r="154" ht="12">
      <c r="C154" s="63"/>
    </row>
    <row r="155" ht="12">
      <c r="C155" s="63"/>
    </row>
    <row r="156" ht="12">
      <c r="C156" s="63"/>
    </row>
    <row r="157" ht="12">
      <c r="C157" s="63"/>
    </row>
    <row r="158" ht="12">
      <c r="C158" s="63"/>
    </row>
    <row r="159" ht="12">
      <c r="C159" s="63"/>
    </row>
    <row r="160" ht="12">
      <c r="C160" s="63"/>
    </row>
    <row r="161" ht="12">
      <c r="C161" s="63"/>
    </row>
    <row r="162" ht="12">
      <c r="C162" s="63"/>
    </row>
    <row r="163" ht="12">
      <c r="C163" s="63"/>
    </row>
    <row r="164" ht="12">
      <c r="C164" s="63"/>
    </row>
    <row r="165" ht="12">
      <c r="C165" s="63"/>
    </row>
    <row r="166" ht="12">
      <c r="C166" s="63"/>
    </row>
    <row r="167" ht="12">
      <c r="C167" s="63"/>
    </row>
    <row r="168" ht="12">
      <c r="C168" s="63"/>
    </row>
    <row r="169" ht="12">
      <c r="C169" s="62"/>
    </row>
    <row r="170" ht="12">
      <c r="C170" s="62"/>
    </row>
    <row r="171" ht="12">
      <c r="C171" s="62"/>
    </row>
    <row r="172" ht="12">
      <c r="C172" s="62"/>
    </row>
  </sheetData>
  <sheetProtection password="DDD1" sheet="1" objects="1" scenarios="1"/>
  <hyperlinks>
    <hyperlink ref="C13" r:id="rId1" display="TitleInsuranceExperienceReporting-Agency@fldfs.com"/>
  </hyperlinks>
  <printOptions/>
  <pageMargins left="0.75" right="0.75" top="1" bottom="1" header="0.5" footer="0.5"/>
  <pageSetup horizontalDpi="600" verticalDpi="600" orientation="portrait" paperSize="5" r:id="rId2"/>
</worksheet>
</file>

<file path=xl/worksheets/sheet10.xml><?xml version="1.0" encoding="utf-8"?>
<worksheet xmlns="http://schemas.openxmlformats.org/spreadsheetml/2006/main" xmlns:r="http://schemas.openxmlformats.org/officeDocument/2006/relationships">
  <sheetPr codeName="Sheet10"/>
  <dimension ref="A1:J15"/>
  <sheetViews>
    <sheetView zoomScale="75" zoomScaleNormal="75" workbookViewId="0" topLeftCell="A2">
      <selection activeCell="A7" sqref="A7"/>
    </sheetView>
  </sheetViews>
  <sheetFormatPr defaultColWidth="9.00390625" defaultRowHeight="12.75"/>
  <cols>
    <col min="1" max="1" width="12.625" style="28" customWidth="1"/>
    <col min="2" max="2" width="53.875" style="28" bestFit="1" customWidth="1"/>
    <col min="3" max="7" width="20.125" style="28" customWidth="1"/>
    <col min="8" max="8" width="23.00390625" style="28" customWidth="1"/>
    <col min="9" max="16384" width="9.00390625" style="28" customWidth="1"/>
  </cols>
  <sheetData>
    <row r="1" spans="1:8" ht="12.75" customHeight="1" hidden="1">
      <c r="A1" s="69">
        <f>MAX(Agency_1683_6!$1:$1)+1</f>
        <v>73</v>
      </c>
      <c r="B1" s="45">
        <f>A1+1</f>
        <v>74</v>
      </c>
      <c r="C1" s="44">
        <f aca="true" t="shared" si="0" ref="C1:H1">1+B1</f>
        <v>75</v>
      </c>
      <c r="D1" s="44">
        <f t="shared" si="0"/>
        <v>76</v>
      </c>
      <c r="E1" s="44">
        <f t="shared" si="0"/>
        <v>77</v>
      </c>
      <c r="F1" s="44">
        <f t="shared" si="0"/>
        <v>78</v>
      </c>
      <c r="G1" s="44">
        <f t="shared" si="0"/>
        <v>79</v>
      </c>
      <c r="H1" s="44">
        <f t="shared" si="0"/>
        <v>80</v>
      </c>
    </row>
    <row r="2" spans="1:8" ht="18">
      <c r="A2" s="176" t="str">
        <f aca="true" t="shared" si="1" ref="A2:H2">IF(A1&lt;=26,CONCATENATE("COLUMN ",CHAR(64+A1)),IF(MOD(A1,26)&lt;&gt;0,CONCATENATE("COLUMN ",CHAR(64+ABS(A1/26)),CHAR(64+MOD(A1,26))),CONCATENATE("COLUMN ",CHAR(64+ABS(A1/26)-1),"Z")))</f>
        <v>COLUMN BU</v>
      </c>
      <c r="B2" s="141" t="str">
        <f t="shared" si="1"/>
        <v>COLUMN BV</v>
      </c>
      <c r="C2" s="70" t="str">
        <f t="shared" si="1"/>
        <v>COLUMN BW</v>
      </c>
      <c r="D2" s="70" t="str">
        <f t="shared" si="1"/>
        <v>COLUMN BX</v>
      </c>
      <c r="E2" s="70" t="str">
        <f t="shared" si="1"/>
        <v>COLUMN BY</v>
      </c>
      <c r="F2" s="70" t="str">
        <f t="shared" si="1"/>
        <v>COLUMN BZ</v>
      </c>
      <c r="G2" s="70" t="str">
        <f t="shared" si="1"/>
        <v>COLUMN CA</v>
      </c>
      <c r="H2" s="70" t="str">
        <f t="shared" si="1"/>
        <v>COLUMN CB</v>
      </c>
    </row>
    <row r="3" spans="1:8" ht="18">
      <c r="A3" s="115" t="s">
        <v>188</v>
      </c>
      <c r="B3" s="80" t="str">
        <f>CONCATENATE("REPORTING YEAR ",Agency_ContactInfo!B4)</f>
        <v>REPORTING YEAR 2001</v>
      </c>
      <c r="C3" s="114" t="s">
        <v>188</v>
      </c>
      <c r="D3" s="114" t="s">
        <v>188</v>
      </c>
      <c r="E3" s="114" t="s">
        <v>188</v>
      </c>
      <c r="F3" s="114" t="s">
        <v>188</v>
      </c>
      <c r="G3" s="114" t="s">
        <v>188</v>
      </c>
      <c r="H3" s="87" t="s">
        <v>188</v>
      </c>
    </row>
    <row r="4" spans="1:10" ht="63" customHeight="1">
      <c r="A4" s="273" t="s">
        <v>187</v>
      </c>
      <c r="B4" s="138" t="s">
        <v>221</v>
      </c>
      <c r="C4" s="139" t="s">
        <v>188</v>
      </c>
      <c r="D4" s="222" t="str">
        <f>IF(MIN(C6:G10)&lt;0,"Warning - Negative Number Entered"," ")</f>
        <v> </v>
      </c>
      <c r="E4" s="300" t="s">
        <v>188</v>
      </c>
      <c r="F4" s="139" t="s">
        <v>188</v>
      </c>
      <c r="G4" s="139" t="s">
        <v>188</v>
      </c>
      <c r="H4" s="140" t="s">
        <v>188</v>
      </c>
      <c r="I4" s="27"/>
      <c r="J4" s="27"/>
    </row>
    <row r="5" spans="1:10" ht="18">
      <c r="A5" s="274" t="s">
        <v>188</v>
      </c>
      <c r="B5" s="329" t="s">
        <v>6</v>
      </c>
      <c r="C5" s="304" t="s">
        <v>220</v>
      </c>
      <c r="D5" s="305" t="s">
        <v>188</v>
      </c>
      <c r="E5" s="306" t="s">
        <v>188</v>
      </c>
      <c r="F5" s="304" t="s">
        <v>222</v>
      </c>
      <c r="G5" s="305" t="s">
        <v>188</v>
      </c>
      <c r="H5" s="306" t="s">
        <v>188</v>
      </c>
      <c r="I5" s="27"/>
      <c r="J5" s="27"/>
    </row>
    <row r="6" spans="1:10" ht="18">
      <c r="A6" s="274" t="s">
        <v>188</v>
      </c>
      <c r="B6" s="330"/>
      <c r="C6" s="25" t="s">
        <v>7</v>
      </c>
      <c r="D6" s="25" t="s">
        <v>8</v>
      </c>
      <c r="E6" s="18" t="s">
        <v>4</v>
      </c>
      <c r="F6" s="25" t="s">
        <v>7</v>
      </c>
      <c r="G6" s="25" t="s">
        <v>8</v>
      </c>
      <c r="H6" s="18" t="s">
        <v>4</v>
      </c>
      <c r="I6" s="27"/>
      <c r="J6" s="27"/>
    </row>
    <row r="7" spans="1:10" ht="18">
      <c r="A7" s="197"/>
      <c r="B7" s="39" t="s">
        <v>116</v>
      </c>
      <c r="C7" s="137"/>
      <c r="D7" s="137"/>
      <c r="E7" s="186">
        <f>C7+D9</f>
        <v>0</v>
      </c>
      <c r="F7" s="137"/>
      <c r="G7" s="137"/>
      <c r="H7" s="186">
        <f>F7+G7</f>
        <v>0</v>
      </c>
      <c r="I7" s="27"/>
      <c r="J7" s="27"/>
    </row>
    <row r="8" spans="1:10" ht="18">
      <c r="A8" s="197"/>
      <c r="B8" s="39" t="s">
        <v>117</v>
      </c>
      <c r="C8" s="137"/>
      <c r="D8" s="137"/>
      <c r="E8" s="186">
        <f>C8+D8</f>
        <v>0</v>
      </c>
      <c r="F8" s="137"/>
      <c r="G8" s="137"/>
      <c r="H8" s="186">
        <f>F8+G8</f>
        <v>0</v>
      </c>
      <c r="I8" s="27"/>
      <c r="J8" s="27"/>
    </row>
    <row r="9" spans="1:10" ht="18">
      <c r="A9" s="197"/>
      <c r="B9" s="39" t="s">
        <v>118</v>
      </c>
      <c r="C9" s="137"/>
      <c r="D9" s="137"/>
      <c r="E9" s="186">
        <f>C9+D9</f>
        <v>0</v>
      </c>
      <c r="F9" s="137"/>
      <c r="G9" s="137"/>
      <c r="H9" s="186">
        <f>F9+G9</f>
        <v>0</v>
      </c>
      <c r="I9" s="27"/>
      <c r="J9" s="27"/>
    </row>
    <row r="10" spans="1:10" ht="18">
      <c r="A10" s="197"/>
      <c r="B10" s="39" t="s">
        <v>119</v>
      </c>
      <c r="C10" s="137"/>
      <c r="D10" s="137"/>
      <c r="E10" s="186">
        <f>C10+D10</f>
        <v>0</v>
      </c>
      <c r="F10" s="137"/>
      <c r="G10" s="137"/>
      <c r="H10" s="186">
        <f>F10+G10</f>
        <v>0</v>
      </c>
      <c r="I10" s="27"/>
      <c r="J10" s="27"/>
    </row>
    <row r="11" spans="1:10" ht="18.75">
      <c r="A11" s="197"/>
      <c r="B11" s="29" t="s">
        <v>4</v>
      </c>
      <c r="C11" s="186">
        <f>SUM(C7:C10)</f>
        <v>0</v>
      </c>
      <c r="D11" s="186">
        <f>SUM(D7:D10)</f>
        <v>0</v>
      </c>
      <c r="E11" s="186">
        <f>C11+D11</f>
        <v>0</v>
      </c>
      <c r="F11" s="186">
        <f>SUM(F7:F10)</f>
        <v>0</v>
      </c>
      <c r="G11" s="186">
        <f>SUM(G7:G10)</f>
        <v>0</v>
      </c>
      <c r="H11" s="186">
        <f>F11+G11</f>
        <v>0</v>
      </c>
      <c r="I11" s="27"/>
      <c r="J11" s="27"/>
    </row>
    <row r="12" spans="2:10" ht="15">
      <c r="B12" s="27"/>
      <c r="C12" s="27"/>
      <c r="D12" s="27"/>
      <c r="E12" s="27"/>
      <c r="F12" s="27"/>
      <c r="G12" s="27"/>
      <c r="H12" s="27"/>
      <c r="I12" s="27"/>
      <c r="J12" s="27"/>
    </row>
    <row r="13" spans="2:10" ht="15">
      <c r="B13" s="27"/>
      <c r="C13" s="27"/>
      <c r="D13" s="27"/>
      <c r="E13" s="27"/>
      <c r="F13" s="27"/>
      <c r="G13" s="27"/>
      <c r="H13" s="27"/>
      <c r="I13" s="27"/>
      <c r="J13" s="27"/>
    </row>
    <row r="14" spans="2:10" ht="15">
      <c r="B14" s="27"/>
      <c r="C14" s="27"/>
      <c r="D14" s="27"/>
      <c r="E14" s="27"/>
      <c r="F14" s="27"/>
      <c r="G14" s="27"/>
      <c r="H14" s="27"/>
      <c r="I14" s="27"/>
      <c r="J14" s="27"/>
    </row>
    <row r="15" spans="2:10" ht="15">
      <c r="B15" s="27"/>
      <c r="C15" s="27"/>
      <c r="D15" s="27"/>
      <c r="E15" s="27"/>
      <c r="F15" s="27"/>
      <c r="G15" s="27"/>
      <c r="H15" s="27"/>
      <c r="I15" s="27"/>
      <c r="J15" s="27"/>
    </row>
  </sheetData>
  <sheetProtection password="DDD1" sheet="1" objects="1" scenarios="1"/>
  <mergeCells count="1">
    <mergeCell ref="B5:B6"/>
  </mergeCells>
  <dataValidations count="2">
    <dataValidation type="whole" allowBlank="1" showInputMessage="1" showErrorMessage="1" errorTitle="ALERT" error="ENTER WHOLE NUMBERS.  (MAXIMUM VALUE IS 999,999,999,999).&#10;Click Retry button." sqref="D8:D9 C7:C10 F7:G10">
      <formula1>-999999999999</formula1>
      <formula2>999999999999</formula2>
    </dataValidation>
    <dataValidation type="list" showInputMessage="1" showErrorMessage="1" sqref="A7:A11">
      <formula1>" ,No,Yes"</formula1>
    </dataValidation>
  </dataValidations>
  <printOptions/>
  <pageMargins left="0.25" right="0.25" top="1" bottom="1" header="0.5" footer="0.5"/>
  <pageSetup horizontalDpi="600" verticalDpi="600" orientation="landscape" paperSize="5" scale="75" r:id="rId2"/>
  <ignoredErrors>
    <ignoredError sqref="E11" formula="1"/>
  </ignoredErrors>
  <drawing r:id="rId1"/>
</worksheet>
</file>

<file path=xl/worksheets/sheet11.xml><?xml version="1.0" encoding="utf-8"?>
<worksheet xmlns="http://schemas.openxmlformats.org/spreadsheetml/2006/main" xmlns:r="http://schemas.openxmlformats.org/officeDocument/2006/relationships">
  <sheetPr codeName="Sheet11"/>
  <dimension ref="A1:E24"/>
  <sheetViews>
    <sheetView zoomScale="75" zoomScaleNormal="75" workbookViewId="0" topLeftCell="A2">
      <selection activeCell="A5" sqref="A5"/>
    </sheetView>
  </sheetViews>
  <sheetFormatPr defaultColWidth="9.00390625" defaultRowHeight="12.75"/>
  <cols>
    <col min="1" max="1" width="12.00390625" style="28" customWidth="1"/>
    <col min="2" max="2" width="42.50390625" style="28" customWidth="1"/>
    <col min="3" max="3" width="35.75390625" style="28" customWidth="1"/>
    <col min="4" max="4" width="12.625" style="28" customWidth="1"/>
    <col min="5" max="16384" width="9.00390625" style="28" customWidth="1"/>
  </cols>
  <sheetData>
    <row r="1" spans="1:3" ht="15" customHeight="1" hidden="1">
      <c r="A1" s="69">
        <f>MAX(Agency_1683_7!$1:$1)+1</f>
        <v>81</v>
      </c>
      <c r="B1" s="45">
        <f>A1+1</f>
        <v>82</v>
      </c>
      <c r="C1" s="44">
        <f>1+B1</f>
        <v>83</v>
      </c>
    </row>
    <row r="2" spans="1:3" ht="18">
      <c r="A2" s="70" t="str">
        <f>IF(A1&lt;=26,CONCATENATE("COLUMN ",CHAR(64+A1)),IF(MOD(A1,26)&lt;&gt;0,CONCATENATE("COLUMN ",CHAR(64+ABS(A1/26)),CHAR(64+MOD(A1,26))),CONCATENATE("COLUMN ",CHAR(64+ABS(A1/26)-1),"Z")))</f>
        <v>COLUMN CC</v>
      </c>
      <c r="B2" s="70" t="str">
        <f>IF(B1&lt;=26,CONCATENATE("COLUMN ",CHAR(64+B1)),IF(MOD(B1,26)&lt;&gt;0,CONCATENATE("COLUMN ",CHAR(64+ABS(B1/26)),CHAR(64+MOD(B1,26))),CONCATENATE("COLUMN ",CHAR(64+ABS(B1/26)-1),"Z")))</f>
        <v>COLUMN CD</v>
      </c>
      <c r="C2" s="70" t="str">
        <f>IF(C1&lt;=26,CONCATENATE("COLUMN ",CHAR(64+C1)),IF(MOD(C1,26)&lt;&gt;0,CONCATENATE("COLUMN ",CHAR(64+ABS(C1/26)),CHAR(64+MOD(C1,26))),CONCATENATE("COLUMN ",CHAR(64+ABS(C1/26)-1),"Z")))</f>
        <v>COLUMN CE</v>
      </c>
    </row>
    <row r="3" spans="1:3" ht="18">
      <c r="A3" s="78" t="s">
        <v>188</v>
      </c>
      <c r="B3" s="79" t="str">
        <f>CONCATENATE("REPORTING YEAR ",Agency_ContactInfo!B4)</f>
        <v>REPORTING YEAR 2001</v>
      </c>
      <c r="C3" s="76" t="s">
        <v>188</v>
      </c>
    </row>
    <row r="4" spans="1:5" ht="105">
      <c r="A4" s="65" t="s">
        <v>187</v>
      </c>
      <c r="B4" s="138" t="s">
        <v>223</v>
      </c>
      <c r="C4" s="221" t="str">
        <f>IF(MIN(C7:C24)&lt;0,"Warning - Negative Number Entered"," ")</f>
        <v> </v>
      </c>
      <c r="D4" s="27"/>
      <c r="E4" s="27"/>
    </row>
    <row r="5" spans="1:5" ht="18">
      <c r="A5" s="67"/>
      <c r="B5" s="41" t="s">
        <v>120</v>
      </c>
      <c r="C5" s="150">
        <f>Agency_1683_1!K89</f>
        <v>0</v>
      </c>
      <c r="D5" s="27"/>
      <c r="E5" s="27"/>
    </row>
    <row r="6" spans="1:5" ht="18">
      <c r="A6" s="67"/>
      <c r="B6" s="41" t="s">
        <v>121</v>
      </c>
      <c r="C6" s="150">
        <f>SUM(C7:C12)</f>
        <v>0</v>
      </c>
      <c r="D6" s="27"/>
      <c r="E6" s="27"/>
    </row>
    <row r="7" spans="1:5" ht="18">
      <c r="A7" s="67"/>
      <c r="B7" s="40" t="s">
        <v>123</v>
      </c>
      <c r="C7" s="137"/>
      <c r="D7" s="27"/>
      <c r="E7" s="27"/>
    </row>
    <row r="8" spans="1:5" ht="18">
      <c r="A8" s="67"/>
      <c r="B8" s="40" t="s">
        <v>124</v>
      </c>
      <c r="C8" s="137"/>
      <c r="D8" s="27"/>
      <c r="E8" s="27"/>
    </row>
    <row r="9" spans="1:5" ht="18">
      <c r="A9" s="67"/>
      <c r="B9" s="40" t="s">
        <v>125</v>
      </c>
      <c r="C9" s="137"/>
      <c r="D9" s="27"/>
      <c r="E9" s="27"/>
    </row>
    <row r="10" spans="1:5" ht="18">
      <c r="A10" s="67"/>
      <c r="B10" s="40" t="s">
        <v>126</v>
      </c>
      <c r="C10" s="137"/>
      <c r="D10" s="27"/>
      <c r="E10" s="27"/>
    </row>
    <row r="11" spans="1:5" ht="18">
      <c r="A11" s="67"/>
      <c r="B11" s="40" t="s">
        <v>127</v>
      </c>
      <c r="C11" s="137"/>
      <c r="D11" s="27"/>
      <c r="E11" s="27"/>
    </row>
    <row r="12" spans="1:5" ht="18">
      <c r="A12" s="67"/>
      <c r="B12" s="40" t="s">
        <v>128</v>
      </c>
      <c r="C12" s="137"/>
      <c r="D12" s="27"/>
      <c r="E12" s="27"/>
    </row>
    <row r="13" spans="1:5" ht="18">
      <c r="A13" s="67"/>
      <c r="B13" s="41" t="s">
        <v>135</v>
      </c>
      <c r="C13" s="150">
        <f>SUM(C5:C6)</f>
        <v>0</v>
      </c>
      <c r="D13" s="27"/>
      <c r="E13" s="27"/>
    </row>
    <row r="14" spans="1:5" ht="18">
      <c r="A14" s="67"/>
      <c r="B14" s="41" t="s">
        <v>136</v>
      </c>
      <c r="C14" s="137"/>
      <c r="D14" s="27"/>
      <c r="E14" s="27"/>
    </row>
    <row r="15" spans="1:5" ht="63" customHeight="1">
      <c r="A15" s="67"/>
      <c r="B15" s="286">
        <f>IF(C14&lt;&gt;"",IF(C13&lt;&gt;C14,"Warning - Book Income reported does not match with subtotal calculated in Line 3 - provide explanation next column ---&gt;.",""),"")</f>
      </c>
      <c r="C15" s="187"/>
      <c r="D15" s="27"/>
      <c r="E15" s="27"/>
    </row>
    <row r="16" spans="1:5" ht="18">
      <c r="A16" s="67"/>
      <c r="B16" s="41" t="s">
        <v>122</v>
      </c>
      <c r="C16" s="150">
        <f>SUM(C17:C22)</f>
        <v>0</v>
      </c>
      <c r="D16" s="27"/>
      <c r="E16" s="27"/>
    </row>
    <row r="17" spans="1:5" ht="18">
      <c r="A17" s="67"/>
      <c r="B17" s="40" t="s">
        <v>129</v>
      </c>
      <c r="C17" s="137"/>
      <c r="D17" s="27"/>
      <c r="E17" s="27"/>
    </row>
    <row r="18" spans="1:5" ht="18">
      <c r="A18" s="67"/>
      <c r="B18" s="40" t="s">
        <v>130</v>
      </c>
      <c r="C18" s="137"/>
      <c r="D18" s="27"/>
      <c r="E18" s="27"/>
    </row>
    <row r="19" spans="1:5" ht="18">
      <c r="A19" s="67"/>
      <c r="B19" s="40" t="s">
        <v>131</v>
      </c>
      <c r="C19" s="137"/>
      <c r="D19" s="27"/>
      <c r="E19" s="27"/>
    </row>
    <row r="20" spans="1:5" ht="18">
      <c r="A20" s="67"/>
      <c r="B20" s="40" t="s">
        <v>132</v>
      </c>
      <c r="C20" s="137"/>
      <c r="D20" s="27"/>
      <c r="E20" s="27"/>
    </row>
    <row r="21" spans="1:5" ht="18">
      <c r="A21" s="67"/>
      <c r="B21" s="40" t="s">
        <v>133</v>
      </c>
      <c r="C21" s="137"/>
      <c r="D21" s="27"/>
      <c r="E21" s="27"/>
    </row>
    <row r="22" spans="1:5" ht="90">
      <c r="A22" s="67"/>
      <c r="B22" s="188" t="s">
        <v>224</v>
      </c>
      <c r="C22" s="137"/>
      <c r="D22" s="27"/>
      <c r="E22" s="27"/>
    </row>
    <row r="23" spans="1:5" ht="18">
      <c r="A23" s="67"/>
      <c r="B23" s="41" t="s">
        <v>134</v>
      </c>
      <c r="C23" s="150">
        <f>C16+C14</f>
        <v>0</v>
      </c>
      <c r="D23" s="27"/>
      <c r="E23" s="27"/>
    </row>
    <row r="24" spans="1:5" ht="18">
      <c r="A24" s="67"/>
      <c r="B24" s="41" t="s">
        <v>137</v>
      </c>
      <c r="C24" s="137"/>
      <c r="D24" s="27"/>
      <c r="E24" s="27"/>
    </row>
    <row r="25" ht="69.75" customHeight="1"/>
  </sheetData>
  <sheetProtection password="DDD1" sheet="1" objects="1" scenarios="1"/>
  <dataValidations count="3">
    <dataValidation allowBlank="1" showInputMessage="1" showErrorMessage="1" errorTitle="ALERT" error="ENTER WHOLE NUMBERS.  (MAXIMUM VALUE IS 999,999,999,999).&#10;Click Retry button." sqref="C15"/>
    <dataValidation type="whole" allowBlank="1" showInputMessage="1" showErrorMessage="1" errorTitle="ALERT" error="ENTER WHOLE NUMBERS.  (MAXIMUM VALUE IS 999,999,999,999).&#10;Click Retry button." sqref="C17:C22 C14 C7:C12 C24">
      <formula1>-999999999999</formula1>
      <formula2>999999999999</formula2>
    </dataValidation>
    <dataValidation type="list" showInputMessage="1" showErrorMessage="1" sqref="A5:A24">
      <formula1>" ,No,Yes"</formula1>
    </dataValidation>
  </dataValidations>
  <printOptions/>
  <pageMargins left="0.75" right="0.75" top="1" bottom="1" header="0.5" footer="0.5"/>
  <pageSetup horizontalDpi="600" verticalDpi="600" orientation="portrait" paperSize="5" scale="75" r:id="rId1"/>
  <ignoredErrors>
    <ignoredError sqref="C6" formulaRange="1"/>
  </ignoredErrors>
</worksheet>
</file>

<file path=xl/worksheets/sheet12.xml><?xml version="1.0" encoding="utf-8"?>
<worksheet xmlns="http://schemas.openxmlformats.org/spreadsheetml/2006/main" xmlns:r="http://schemas.openxmlformats.org/officeDocument/2006/relationships">
  <sheetPr codeName="Sheet12"/>
  <dimension ref="A1:G13"/>
  <sheetViews>
    <sheetView zoomScale="75" zoomScaleNormal="75" workbookViewId="0" topLeftCell="A2">
      <selection activeCell="A6" sqref="A6"/>
    </sheetView>
  </sheetViews>
  <sheetFormatPr defaultColWidth="9.00390625" defaultRowHeight="12.75"/>
  <cols>
    <col min="1" max="1" width="12.375" style="2" customWidth="1"/>
    <col min="2" max="2" width="63.125" style="2" customWidth="1"/>
    <col min="3" max="6" width="20.75390625" style="2" customWidth="1"/>
    <col min="7" max="16384" width="9.00390625" style="2" customWidth="1"/>
  </cols>
  <sheetData>
    <row r="1" spans="1:6" ht="24" customHeight="1" hidden="1">
      <c r="A1" s="69">
        <f>MAX(Agency_1683_8A!$1:$1)+1</f>
        <v>84</v>
      </c>
      <c r="B1" s="45">
        <f>A1+1</f>
        <v>85</v>
      </c>
      <c r="C1" s="44">
        <f>1+B1</f>
        <v>86</v>
      </c>
      <c r="D1" s="44">
        <f>1+C1</f>
        <v>87</v>
      </c>
      <c r="E1" s="44">
        <f>1+D1</f>
        <v>88</v>
      </c>
      <c r="F1" s="44">
        <f>1+E1</f>
        <v>89</v>
      </c>
    </row>
    <row r="2" spans="1:6" ht="18">
      <c r="A2" s="176" t="str">
        <f aca="true" t="shared" si="0" ref="A2:F2">IF(A1&lt;=26,CONCATENATE("COLUMN ",CHAR(64+A1)),IF(MOD(A1,26)&lt;&gt;0,CONCATENATE("COLUMN ",CHAR(64+ABS(A1/26)),CHAR(64+MOD(A1,26))),CONCATENATE("COLUMN ",CHAR(64+ABS(A1/26)-1),"Z")))</f>
        <v>COLUMN CF</v>
      </c>
      <c r="B2" s="122" t="str">
        <f t="shared" si="0"/>
        <v>COLUMN CG</v>
      </c>
      <c r="C2" s="43" t="str">
        <f t="shared" si="0"/>
        <v>COLUMN CH</v>
      </c>
      <c r="D2" s="43" t="str">
        <f t="shared" si="0"/>
        <v>COLUMN CI</v>
      </c>
      <c r="E2" s="43" t="str">
        <f t="shared" si="0"/>
        <v>COLUMN CJ</v>
      </c>
      <c r="F2" s="43" t="str">
        <f t="shared" si="0"/>
        <v>COLUMN CK</v>
      </c>
    </row>
    <row r="3" spans="1:6" ht="18">
      <c r="A3" s="89" t="s">
        <v>188</v>
      </c>
      <c r="B3" s="79" t="str">
        <f>CONCATENATE("REPORTING YEAR ",Agency_ContactInfo!B4)</f>
        <v>REPORTING YEAR 2001</v>
      </c>
      <c r="C3" s="76" t="s">
        <v>188</v>
      </c>
      <c r="D3" s="76" t="s">
        <v>188</v>
      </c>
      <c r="E3" s="76" t="s">
        <v>188</v>
      </c>
      <c r="F3" s="76" t="s">
        <v>188</v>
      </c>
    </row>
    <row r="4" spans="1:7" ht="72">
      <c r="A4" s="189" t="s">
        <v>188</v>
      </c>
      <c r="B4" s="123" t="s">
        <v>246</v>
      </c>
      <c r="C4" s="123"/>
      <c r="D4" s="222" t="str">
        <f>IF(MIN(C6:E7)&lt;0,"Warning - Negative Number Entered"," ")</f>
        <v> </v>
      </c>
      <c r="E4" s="123"/>
      <c r="F4" s="124"/>
      <c r="G4" s="19"/>
    </row>
    <row r="5" spans="1:7" s="28" customFormat="1" ht="72">
      <c r="A5" s="153" t="s">
        <v>187</v>
      </c>
      <c r="B5" s="190" t="s">
        <v>225</v>
      </c>
      <c r="C5" s="42" t="s">
        <v>226</v>
      </c>
      <c r="D5" s="209" t="s">
        <v>227</v>
      </c>
      <c r="E5" s="42" t="s">
        <v>228</v>
      </c>
      <c r="F5" s="42" t="s">
        <v>229</v>
      </c>
      <c r="G5" s="27"/>
    </row>
    <row r="6" spans="1:7" ht="18">
      <c r="A6" s="67"/>
      <c r="B6" s="289">
        <f>IF(A6&lt;&gt;"","Total expense","")</f>
      </c>
      <c r="C6" s="137"/>
      <c r="D6" s="137"/>
      <c r="E6" s="137"/>
      <c r="F6" s="150">
        <f>IF(A6&lt;&gt;"",C6+D6-E6,"")</f>
      </c>
      <c r="G6" s="19"/>
    </row>
    <row r="7" spans="1:7" ht="18">
      <c r="A7" s="67"/>
      <c r="B7" s="289">
        <f>IF(A7&lt;&gt;"","Total revenue","")</f>
      </c>
      <c r="C7" s="137"/>
      <c r="D7" s="137"/>
      <c r="E7" s="137"/>
      <c r="F7" s="150">
        <f>IF(A7&lt;&gt;"",C7+D7-E7,"")</f>
      </c>
      <c r="G7" s="19"/>
    </row>
    <row r="8" spans="1:7" ht="18">
      <c r="A8" s="67"/>
      <c r="B8" s="289">
        <f>IF(A8&lt;&gt;"","Net income","")</f>
      </c>
      <c r="C8" s="150">
        <f>IF(A8&lt;&gt;"",C6-C7,"")</f>
      </c>
      <c r="D8" s="150">
        <f>IF(A8&lt;&gt;"",D6-D7,"")</f>
      </c>
      <c r="E8" s="150">
        <f>IF(A8&lt;&gt;"",E6-E7,"")</f>
      </c>
      <c r="F8" s="150">
        <f>IF(A8&lt;&gt;"",C8+D8-E8,"")</f>
      </c>
      <c r="G8" s="19"/>
    </row>
    <row r="9" spans="2:7" ht="18">
      <c r="B9" s="19"/>
      <c r="C9" s="19"/>
      <c r="D9" s="19"/>
      <c r="E9" s="19"/>
      <c r="F9" s="19"/>
      <c r="G9" s="19"/>
    </row>
    <row r="10" spans="2:7" ht="18">
      <c r="B10" s="19"/>
      <c r="C10" s="19"/>
      <c r="D10" s="19"/>
      <c r="E10" s="19"/>
      <c r="F10" s="19"/>
      <c r="G10" s="19"/>
    </row>
    <row r="11" spans="2:7" ht="18">
      <c r="B11" s="19"/>
      <c r="C11" s="19"/>
      <c r="D11" s="19"/>
      <c r="E11" s="19"/>
      <c r="F11" s="19"/>
      <c r="G11" s="19"/>
    </row>
    <row r="12" spans="2:7" ht="18">
      <c r="B12" s="19"/>
      <c r="C12" s="19"/>
      <c r="D12" s="19"/>
      <c r="E12" s="19"/>
      <c r="F12" s="19"/>
      <c r="G12" s="19"/>
    </row>
    <row r="13" spans="2:7" ht="18">
      <c r="B13" s="19"/>
      <c r="C13" s="19"/>
      <c r="D13" s="19"/>
      <c r="E13" s="19"/>
      <c r="F13" s="19"/>
      <c r="G13" s="19"/>
    </row>
  </sheetData>
  <sheetProtection password="DDD1" sheet="1" objects="1" scenarios="1"/>
  <dataValidations count="2">
    <dataValidation type="list" showInputMessage="1" showErrorMessage="1" sqref="A6:A8">
      <formula1>" ,No,Yes"</formula1>
    </dataValidation>
    <dataValidation type="whole" allowBlank="1" showInputMessage="1" showErrorMessage="1" errorTitle="ALERT" error="ENTER WHOLE NUMBERS.  (MAXIMUM VALUE IS 999,999,999,999).&#10;Click Retry button." sqref="C6:E7">
      <formula1>-999999999999</formula1>
      <formula2>999999999999</formula2>
    </dataValidation>
  </dataValidations>
  <printOptions/>
  <pageMargins left="0.75" right="0.75" top="1" bottom="1" header="0.5" footer="0.5"/>
  <pageSetup horizontalDpi="600" verticalDpi="600" orientation="landscape" paperSize="5" scale="75" r:id="rId2"/>
  <drawing r:id="rId1"/>
</worksheet>
</file>

<file path=xl/worksheets/sheet13.xml><?xml version="1.0" encoding="utf-8"?>
<worksheet xmlns="http://schemas.openxmlformats.org/spreadsheetml/2006/main" xmlns:r="http://schemas.openxmlformats.org/officeDocument/2006/relationships">
  <sheetPr codeName="Sheet13"/>
  <dimension ref="A1:Z364"/>
  <sheetViews>
    <sheetView showGridLines="0" zoomScale="75" zoomScaleNormal="75" workbookViewId="0" topLeftCell="A2">
      <selection activeCell="A5" sqref="A5"/>
    </sheetView>
  </sheetViews>
  <sheetFormatPr defaultColWidth="9.00390625" defaultRowHeight="12.75"/>
  <cols>
    <col min="1" max="1" width="13.00390625" style="0" customWidth="1"/>
    <col min="2" max="2" width="4.875" style="0" customWidth="1"/>
    <col min="3" max="3" width="58.125" style="0" customWidth="1"/>
    <col min="4" max="4" width="49.00390625" style="0" customWidth="1"/>
    <col min="5" max="5" width="39.25390625" style="0" customWidth="1"/>
    <col min="13" max="13" width="10.25390625" style="0" customWidth="1"/>
    <col min="14" max="14" width="16.25390625" style="0" hidden="1" customWidth="1"/>
    <col min="15" max="15" width="0.12890625" style="0" customWidth="1"/>
  </cols>
  <sheetData>
    <row r="1" spans="1:26" ht="16.5" customHeight="1" hidden="1">
      <c r="A1" s="69">
        <f>MAX(Agency_1683_8B!$1:$1)+1</f>
        <v>90</v>
      </c>
      <c r="B1" s="45">
        <f>A1+1</f>
        <v>91</v>
      </c>
      <c r="C1" s="44">
        <f>1+B1</f>
        <v>92</v>
      </c>
      <c r="D1" s="44">
        <f>1+C1</f>
        <v>93</v>
      </c>
      <c r="E1" s="44">
        <f>1+D1</f>
        <v>94</v>
      </c>
      <c r="F1" s="93"/>
      <c r="G1" s="93"/>
      <c r="H1" s="93"/>
      <c r="I1" s="93"/>
      <c r="J1" s="93"/>
      <c r="K1" s="93"/>
      <c r="L1" s="93"/>
      <c r="M1" s="93"/>
      <c r="N1" s="93"/>
      <c r="O1" s="93"/>
      <c r="P1" s="93"/>
      <c r="Q1" s="93"/>
      <c r="R1" s="93"/>
      <c r="S1" s="93"/>
      <c r="T1" s="93"/>
      <c r="U1" s="93"/>
      <c r="V1" s="93"/>
      <c r="W1" s="93"/>
      <c r="X1" s="93"/>
      <c r="Y1" s="93"/>
      <c r="Z1" s="93"/>
    </row>
    <row r="2" spans="1:26" ht="18">
      <c r="A2" s="70" t="str">
        <f>IF(A1&lt;=26,CONCATENATE("COLUMN ",CHAR(64+A1)),IF(MOD(A1,26)&lt;&gt;0,CONCATENATE("COLUMN ",CHAR(64+ABS(A1/26)),CHAR(64+MOD(A1,26))),CONCATENATE("COLUMN ",CHAR(64+ABS(A1/26)-1),"Z")))</f>
        <v>COLUMN CL</v>
      </c>
      <c r="B2" s="122" t="str">
        <f>IF(B1&lt;=26,CONCATENATE("COLUMN ",CHAR(64+B1)),IF(MOD(B1,26)&lt;&gt;0,CONCATENATE("COLUMN ",CHAR(64+ABS(B1/26)),CHAR(64+MOD(B1,26))),CONCATENATE("COLUMN ",CHAR(64+ABS(B1/26)-1),"Z")))</f>
        <v>COLUMN CM</v>
      </c>
      <c r="C2" s="43" t="str">
        <f>IF(C1&lt;=26,CONCATENATE("COLUMN ",CHAR(64+C1)),IF(MOD(C1,26)&lt;&gt;0,CONCATENATE("COLUMN ",CHAR(64+ABS(C1/26)),CHAR(64+MOD(C1,26))),CONCATENATE("COLUMN ",CHAR(64+ABS(C1/26)-1),"Z")))</f>
        <v>COLUMN CN</v>
      </c>
      <c r="D2" s="43" t="str">
        <f>IF(D1&lt;=26,CONCATENATE("COLUMN ",CHAR(64+D1)),IF(MOD(D1,26)&lt;&gt;0,CONCATENATE("COLUMN ",CHAR(64+ABS(D1/26)),CHAR(64+MOD(D1,26))),CONCATENATE("COLUMN ",CHAR(64+ABS(D1/26)-1),"Z")))</f>
        <v>COLUMN CO</v>
      </c>
      <c r="E2" s="43" t="str">
        <f>IF(E1&lt;=26,CONCATENATE("COLUMN ",CHAR(64+E1)),IF(MOD(E1,26)&lt;&gt;0,CONCATENATE("COLUMN ",CHAR(64+ABS(E1/26)),CHAR(64+MOD(E1,26))),CONCATENATE("COLUMN ",CHAR(64+ABS(E1/26)-1),"Z")))</f>
        <v>COLUMN CP</v>
      </c>
      <c r="F2" s="93"/>
      <c r="G2" s="93"/>
      <c r="H2" s="93"/>
      <c r="I2" s="93"/>
      <c r="J2" s="93"/>
      <c r="K2" s="93"/>
      <c r="L2" s="93"/>
      <c r="M2" s="93"/>
      <c r="N2" s="93"/>
      <c r="O2" s="93"/>
      <c r="P2" s="93"/>
      <c r="Q2" s="93"/>
      <c r="R2" s="93"/>
      <c r="S2" s="93"/>
      <c r="T2" s="93"/>
      <c r="U2" s="93"/>
      <c r="V2" s="93"/>
      <c r="W2" s="93"/>
      <c r="X2" s="93"/>
      <c r="Y2" s="93"/>
      <c r="Z2" s="93"/>
    </row>
    <row r="3" spans="1:26" ht="18">
      <c r="A3" s="90" t="s">
        <v>188</v>
      </c>
      <c r="B3" s="76" t="s">
        <v>188</v>
      </c>
      <c r="C3" s="75" t="str">
        <f>CONCATENATE("REPORTING YEAR ",Agency_ContactInfo!B4)</f>
        <v>REPORTING YEAR 2001</v>
      </c>
      <c r="D3" s="76" t="s">
        <v>188</v>
      </c>
      <c r="E3" s="76" t="s">
        <v>188</v>
      </c>
      <c r="F3" s="93"/>
      <c r="G3" s="93"/>
      <c r="H3" s="93"/>
      <c r="I3" s="93"/>
      <c r="J3" s="93"/>
      <c r="K3" s="93"/>
      <c r="L3" s="93"/>
      <c r="M3" s="93"/>
      <c r="N3" s="93"/>
      <c r="O3" s="93"/>
      <c r="P3" s="93"/>
      <c r="Q3" s="93"/>
      <c r="R3" s="93"/>
      <c r="S3" s="93"/>
      <c r="T3" s="93"/>
      <c r="U3" s="93"/>
      <c r="V3" s="93"/>
      <c r="W3" s="93"/>
      <c r="X3" s="93"/>
      <c r="Y3" s="93"/>
      <c r="Z3" s="93"/>
    </row>
    <row r="4" spans="1:26" ht="98.25" customHeight="1" thickBot="1">
      <c r="A4" s="72" t="s">
        <v>187</v>
      </c>
      <c r="B4" s="125" t="s">
        <v>188</v>
      </c>
      <c r="C4" s="127" t="s">
        <v>319</v>
      </c>
      <c r="D4" s="126" t="s">
        <v>197</v>
      </c>
      <c r="E4" s="126" t="s">
        <v>198</v>
      </c>
      <c r="F4" s="93"/>
      <c r="G4" s="93"/>
      <c r="H4" s="93"/>
      <c r="I4" s="93"/>
      <c r="J4" s="93"/>
      <c r="K4" s="93"/>
      <c r="L4" s="93"/>
      <c r="M4" s="93"/>
      <c r="N4" s="93"/>
      <c r="O4" s="93"/>
      <c r="P4" s="93"/>
      <c r="Q4" s="93"/>
      <c r="R4" s="93"/>
      <c r="S4" s="93"/>
      <c r="T4" s="93"/>
      <c r="U4" s="93"/>
      <c r="V4" s="93"/>
      <c r="W4" s="93"/>
      <c r="X4" s="93"/>
      <c r="Y4" s="93"/>
      <c r="Z4" s="93"/>
    </row>
    <row r="5" spans="1:26" ht="21" customHeight="1">
      <c r="A5" s="266"/>
      <c r="B5" s="313">
        <v>1</v>
      </c>
      <c r="C5" s="309" t="s">
        <v>163</v>
      </c>
      <c r="D5" s="128">
        <f>IF(AND(N6=FALSE,N7=FALSE,N10=FALSE,N11=FALSE,N12=FALSE,N13=FALSE,N14=FALSE),""," ")</f>
      </c>
      <c r="E5" s="331"/>
      <c r="F5" s="93"/>
      <c r="G5" s="93"/>
      <c r="H5" s="93"/>
      <c r="I5" s="93"/>
      <c r="J5" s="93"/>
      <c r="K5" s="93"/>
      <c r="L5" s="93"/>
      <c r="M5" s="93"/>
      <c r="O5" s="93"/>
      <c r="P5" s="93"/>
      <c r="Q5" s="93"/>
      <c r="R5" s="93"/>
      <c r="S5" s="93"/>
      <c r="T5" s="93"/>
      <c r="U5" s="93"/>
      <c r="V5" s="93"/>
      <c r="W5" s="93"/>
      <c r="X5" s="93"/>
      <c r="Y5" s="93"/>
      <c r="Z5" s="93"/>
    </row>
    <row r="6" spans="1:26" ht="27" customHeight="1">
      <c r="A6" s="129" t="s">
        <v>188</v>
      </c>
      <c r="B6" s="91"/>
      <c r="C6" s="92" t="s">
        <v>186</v>
      </c>
      <c r="D6" s="71" t="str">
        <f>IF(N6=TRUE,"Minority ownership by an insurer"," ")</f>
        <v> </v>
      </c>
      <c r="E6" s="332"/>
      <c r="F6" s="93"/>
      <c r="H6" s="93"/>
      <c r="I6" s="93"/>
      <c r="J6" s="93"/>
      <c r="K6" s="93"/>
      <c r="L6" s="93"/>
      <c r="M6" s="117"/>
      <c r="N6" s="118" t="b">
        <v>0</v>
      </c>
      <c r="O6" s="117"/>
      <c r="P6" s="93"/>
      <c r="Q6" s="93"/>
      <c r="R6" s="93"/>
      <c r="S6" s="93"/>
      <c r="T6" s="93"/>
      <c r="U6" s="93"/>
      <c r="V6" s="93"/>
      <c r="W6" s="93"/>
      <c r="X6" s="93"/>
      <c r="Y6" s="93"/>
      <c r="Z6" s="93"/>
    </row>
    <row r="7" spans="1:26" ht="27" customHeight="1">
      <c r="A7" s="129" t="s">
        <v>188</v>
      </c>
      <c r="B7" s="91"/>
      <c r="C7" s="223"/>
      <c r="D7" s="105" t="str">
        <f>IF(N7=TRUE,"Minority ownership of an insurer"," ")</f>
        <v> </v>
      </c>
      <c r="E7" s="332"/>
      <c r="F7" s="93"/>
      <c r="H7" s="93"/>
      <c r="I7" s="93"/>
      <c r="J7" s="93"/>
      <c r="K7" s="93"/>
      <c r="L7" s="93"/>
      <c r="M7" s="117"/>
      <c r="N7" s="118" t="b">
        <v>0</v>
      </c>
      <c r="O7" s="117"/>
      <c r="P7" s="93"/>
      <c r="Q7" s="93"/>
      <c r="R7" s="93"/>
      <c r="S7" s="93"/>
      <c r="T7" s="93"/>
      <c r="U7" s="93"/>
      <c r="V7" s="93"/>
      <c r="W7" s="93"/>
      <c r="X7" s="93"/>
      <c r="Y7" s="93"/>
      <c r="Z7" s="93"/>
    </row>
    <row r="8" spans="1:26" ht="27" customHeight="1">
      <c r="A8" s="129" t="s">
        <v>188</v>
      </c>
      <c r="B8" s="91"/>
      <c r="C8" s="223"/>
      <c r="D8" s="105" t="str">
        <f>IF(N8=TRUE,"Majority ownership by an insurer"," ")</f>
        <v> </v>
      </c>
      <c r="E8" s="332"/>
      <c r="F8" s="93"/>
      <c r="G8" s="93"/>
      <c r="H8" s="93"/>
      <c r="I8" s="93"/>
      <c r="J8" s="93"/>
      <c r="K8" s="93"/>
      <c r="L8" s="93"/>
      <c r="M8" s="117"/>
      <c r="N8" s="118" t="b">
        <v>0</v>
      </c>
      <c r="O8" s="117"/>
      <c r="P8" s="93"/>
      <c r="Q8" s="93"/>
      <c r="R8" s="93"/>
      <c r="S8" s="93"/>
      <c r="T8" s="93"/>
      <c r="U8" s="93"/>
      <c r="V8" s="93"/>
      <c r="W8" s="93"/>
      <c r="X8" s="93"/>
      <c r="Y8" s="93"/>
      <c r="Z8" s="93"/>
    </row>
    <row r="9" spans="1:26" ht="27" customHeight="1">
      <c r="A9" s="129" t="s">
        <v>188</v>
      </c>
      <c r="B9" s="91"/>
      <c r="C9" s="223"/>
      <c r="D9" s="105" t="str">
        <f>IF(N9=TRUE,"Majority ownership of an insurer"," ")</f>
        <v> </v>
      </c>
      <c r="E9" s="332"/>
      <c r="F9" s="93"/>
      <c r="G9" s="93"/>
      <c r="H9" s="93"/>
      <c r="I9" s="93"/>
      <c r="J9" s="93"/>
      <c r="K9" s="93"/>
      <c r="L9" s="93"/>
      <c r="M9" s="117"/>
      <c r="N9" s="118" t="b">
        <v>0</v>
      </c>
      <c r="O9" s="117"/>
      <c r="P9" s="93"/>
      <c r="Q9" s="93"/>
      <c r="R9" s="93"/>
      <c r="S9" s="93"/>
      <c r="T9" s="93"/>
      <c r="U9" s="93"/>
      <c r="V9" s="93"/>
      <c r="W9" s="93"/>
      <c r="X9" s="93"/>
      <c r="Y9" s="93"/>
      <c r="Z9" s="93"/>
    </row>
    <row r="10" spans="1:26" ht="27" customHeight="1">
      <c r="A10" s="129" t="s">
        <v>188</v>
      </c>
      <c r="B10" s="91"/>
      <c r="C10" s="94" t="s">
        <v>186</v>
      </c>
      <c r="D10" s="71" t="str">
        <f>IF(N10=TRUE,"Part ownership by a realtor or real estate agency"," ")</f>
        <v> </v>
      </c>
      <c r="E10" s="332"/>
      <c r="F10" s="93"/>
      <c r="G10" s="93"/>
      <c r="H10" s="93"/>
      <c r="I10" s="93"/>
      <c r="J10" s="93"/>
      <c r="K10" s="93"/>
      <c r="L10" s="93"/>
      <c r="M10" s="117"/>
      <c r="N10" s="118" t="b">
        <v>0</v>
      </c>
      <c r="O10" s="117"/>
      <c r="P10" s="93"/>
      <c r="Q10" s="93"/>
      <c r="R10" s="93"/>
      <c r="S10" s="93"/>
      <c r="T10" s="93"/>
      <c r="U10" s="93"/>
      <c r="V10" s="93"/>
      <c r="W10" s="93"/>
      <c r="X10" s="93"/>
      <c r="Y10" s="93"/>
      <c r="Z10" s="93"/>
    </row>
    <row r="11" spans="1:26" ht="27" customHeight="1">
      <c r="A11" s="129" t="s">
        <v>188</v>
      </c>
      <c r="B11" s="91"/>
      <c r="C11" s="94" t="s">
        <v>186</v>
      </c>
      <c r="D11" s="71" t="str">
        <f>IF(N11=TRUE,"Part ownership by a real estate developer"," ")</f>
        <v> </v>
      </c>
      <c r="E11" s="332"/>
      <c r="F11" s="93"/>
      <c r="G11" s="93"/>
      <c r="H11" s="93"/>
      <c r="I11" s="93"/>
      <c r="J11" s="93"/>
      <c r="K11" s="93"/>
      <c r="L11" s="93"/>
      <c r="M11" s="117"/>
      <c r="N11" s="118" t="b">
        <v>0</v>
      </c>
      <c r="O11" s="117"/>
      <c r="P11" s="93"/>
      <c r="Q11" s="93"/>
      <c r="R11" s="93"/>
      <c r="S11" s="93"/>
      <c r="T11" s="93"/>
      <c r="U11" s="93"/>
      <c r="V11" s="93"/>
      <c r="W11" s="93"/>
      <c r="X11" s="93"/>
      <c r="Y11" s="93"/>
      <c r="Z11" s="93"/>
    </row>
    <row r="12" spans="1:26" ht="27" customHeight="1">
      <c r="A12" s="129" t="s">
        <v>188</v>
      </c>
      <c r="B12" s="91"/>
      <c r="C12" s="94"/>
      <c r="D12" s="71" t="str">
        <f>IF(N12=TRUE,"Part ownership by a mortgage lender"," ")</f>
        <v> </v>
      </c>
      <c r="E12" s="332"/>
      <c r="F12" s="93"/>
      <c r="G12" s="93"/>
      <c r="H12" s="93"/>
      <c r="I12" s="93"/>
      <c r="J12" s="93"/>
      <c r="K12" s="93"/>
      <c r="L12" s="93"/>
      <c r="M12" s="117"/>
      <c r="N12" s="118" t="b">
        <v>0</v>
      </c>
      <c r="O12" s="117"/>
      <c r="P12" s="93"/>
      <c r="Q12" s="93"/>
      <c r="R12" s="93"/>
      <c r="S12" s="93"/>
      <c r="T12" s="93"/>
      <c r="U12" s="93"/>
      <c r="V12" s="93"/>
      <c r="W12" s="93"/>
      <c r="X12" s="93"/>
      <c r="Y12" s="93"/>
      <c r="Z12" s="93"/>
    </row>
    <row r="13" spans="1:26" ht="27" customHeight="1">
      <c r="A13" s="129" t="s">
        <v>188</v>
      </c>
      <c r="B13" s="91"/>
      <c r="C13" s="94"/>
      <c r="D13" s="71" t="str">
        <f>IF(N13=TRUE,"Law firm"," ")</f>
        <v> </v>
      </c>
      <c r="E13" s="332"/>
      <c r="F13" s="93"/>
      <c r="G13" s="93"/>
      <c r="H13" s="93"/>
      <c r="I13" s="93"/>
      <c r="J13" s="93"/>
      <c r="K13" s="93"/>
      <c r="L13" s="93"/>
      <c r="M13" s="117"/>
      <c r="N13" s="118" t="b">
        <v>0</v>
      </c>
      <c r="O13" s="117"/>
      <c r="P13" s="93"/>
      <c r="Q13" s="93"/>
      <c r="R13" s="93"/>
      <c r="S13" s="93"/>
      <c r="T13" s="93"/>
      <c r="U13" s="93"/>
      <c r="V13" s="93"/>
      <c r="W13" s="93"/>
      <c r="X13" s="93"/>
      <c r="Y13" s="93"/>
      <c r="Z13" s="93"/>
    </row>
    <row r="14" spans="1:26" ht="27" customHeight="1" thickBot="1">
      <c r="A14" s="129" t="s">
        <v>188</v>
      </c>
      <c r="B14" s="96"/>
      <c r="C14" s="95"/>
      <c r="D14" s="99" t="str">
        <f>IF(N14=TRUE,"None of the above"," ")</f>
        <v> </v>
      </c>
      <c r="E14" s="333"/>
      <c r="F14" s="93"/>
      <c r="G14" s="93"/>
      <c r="H14" s="93"/>
      <c r="I14" s="93"/>
      <c r="J14" s="93"/>
      <c r="K14" s="93"/>
      <c r="L14" s="93"/>
      <c r="M14" s="117"/>
      <c r="N14" s="118" t="b">
        <v>0</v>
      </c>
      <c r="O14" s="117"/>
      <c r="P14" s="93"/>
      <c r="Q14" s="93"/>
      <c r="R14" s="93"/>
      <c r="S14" s="93"/>
      <c r="T14" s="93"/>
      <c r="U14" s="93"/>
      <c r="V14" s="93"/>
      <c r="W14" s="93"/>
      <c r="X14" s="93"/>
      <c r="Y14" s="93"/>
      <c r="Z14" s="93"/>
    </row>
    <row r="15" spans="1:26" ht="18.75">
      <c r="A15" s="266"/>
      <c r="B15" s="313">
        <v>2</v>
      </c>
      <c r="C15" s="348" t="s">
        <v>165</v>
      </c>
      <c r="D15" s="100">
        <f>IF(AND(N16=FALSE,N17=FALSE,N18=FALSE,N19=FALSE,N20=FALSE,N21=FALSE,N22=FALSE),""," ")</f>
      </c>
      <c r="E15" s="337"/>
      <c r="F15" s="93"/>
      <c r="G15" s="93"/>
      <c r="H15" s="93"/>
      <c r="I15" s="93"/>
      <c r="J15" s="93"/>
      <c r="K15" s="93"/>
      <c r="L15" s="93"/>
      <c r="M15" s="117"/>
      <c r="N15" s="117"/>
      <c r="O15" s="117"/>
      <c r="P15" s="93"/>
      <c r="Q15" s="93"/>
      <c r="R15" s="93"/>
      <c r="S15" s="93"/>
      <c r="T15" s="93"/>
      <c r="U15" s="93"/>
      <c r="V15" s="93"/>
      <c r="W15" s="93"/>
      <c r="X15" s="93"/>
      <c r="Y15" s="93"/>
      <c r="Z15" s="93"/>
    </row>
    <row r="16" spans="1:26" ht="24.75" customHeight="1">
      <c r="A16" s="129" t="s">
        <v>188</v>
      </c>
      <c r="B16" s="91"/>
      <c r="C16" s="349"/>
      <c r="D16" s="71" t="str">
        <f>IF(N16=TRUE,"Ownership by an insurer"," ")</f>
        <v> </v>
      </c>
      <c r="E16" s="338"/>
      <c r="F16" s="93"/>
      <c r="G16" s="119"/>
      <c r="H16" s="93"/>
      <c r="I16" s="93"/>
      <c r="J16" s="93"/>
      <c r="K16" s="93"/>
      <c r="L16" s="93"/>
      <c r="M16" s="93"/>
      <c r="N16" s="120" t="b">
        <v>0</v>
      </c>
      <c r="O16" s="93"/>
      <c r="P16" s="93"/>
      <c r="Q16" s="93"/>
      <c r="R16" s="93"/>
      <c r="S16" s="93"/>
      <c r="T16" s="93"/>
      <c r="U16" s="93"/>
      <c r="V16" s="93"/>
      <c r="W16" s="93"/>
      <c r="X16" s="93"/>
      <c r="Y16" s="93"/>
      <c r="Z16" s="93"/>
    </row>
    <row r="17" spans="1:26" ht="24.75" customHeight="1">
      <c r="A17" s="129" t="s">
        <v>188</v>
      </c>
      <c r="B17" s="91"/>
      <c r="C17" s="349"/>
      <c r="D17" s="71" t="str">
        <f>IF(N17=TRUE,"Ownership of an insurer"," ")</f>
        <v> </v>
      </c>
      <c r="E17" s="338"/>
      <c r="F17" s="93"/>
      <c r="G17" s="119"/>
      <c r="H17" s="93"/>
      <c r="I17" s="93"/>
      <c r="J17" s="93"/>
      <c r="K17" s="93"/>
      <c r="L17" s="93"/>
      <c r="M17" s="93"/>
      <c r="N17" s="120" t="b">
        <v>0</v>
      </c>
      <c r="O17" s="93"/>
      <c r="P17" s="93"/>
      <c r="Q17" s="93"/>
      <c r="R17" s="93"/>
      <c r="S17" s="93"/>
      <c r="T17" s="93"/>
      <c r="U17" s="93"/>
      <c r="V17" s="93"/>
      <c r="W17" s="93"/>
      <c r="X17" s="93"/>
      <c r="Y17" s="93"/>
      <c r="Z17" s="93"/>
    </row>
    <row r="18" spans="1:26" ht="24.75" customHeight="1">
      <c r="A18" s="129" t="s">
        <v>188</v>
      </c>
      <c r="B18" s="91"/>
      <c r="C18" s="349"/>
      <c r="D18" s="71" t="str">
        <f>IF(N18=TRUE,"Does not apply"," ")</f>
        <v> </v>
      </c>
      <c r="E18" s="338"/>
      <c r="F18" s="93"/>
      <c r="G18" s="119"/>
      <c r="H18" s="93"/>
      <c r="I18" s="93"/>
      <c r="J18" s="93"/>
      <c r="K18" s="93"/>
      <c r="L18" s="93"/>
      <c r="M18" s="93"/>
      <c r="N18" s="120" t="b">
        <v>0</v>
      </c>
      <c r="O18" s="93"/>
      <c r="P18" s="93"/>
      <c r="Q18" s="93"/>
      <c r="R18" s="93"/>
      <c r="S18" s="93"/>
      <c r="T18" s="93"/>
      <c r="U18" s="93"/>
      <c r="V18" s="93"/>
      <c r="W18" s="93"/>
      <c r="X18" s="93"/>
      <c r="Y18" s="93"/>
      <c r="Z18" s="93"/>
    </row>
    <row r="19" spans="1:26" ht="24.75" customHeight="1">
      <c r="A19" s="129" t="s">
        <v>188</v>
      </c>
      <c r="B19" s="91"/>
      <c r="C19" s="349"/>
      <c r="D19" s="71" t="str">
        <f>IF(N19=TRUE,"Policy service"," ")</f>
        <v> </v>
      </c>
      <c r="E19" s="338"/>
      <c r="F19" s="93"/>
      <c r="G19" s="119"/>
      <c r="H19" s="93"/>
      <c r="I19" s="93"/>
      <c r="J19" s="93"/>
      <c r="K19" s="93"/>
      <c r="L19" s="93"/>
      <c r="M19" s="93"/>
      <c r="N19" s="120" t="b">
        <v>0</v>
      </c>
      <c r="O19" s="93"/>
      <c r="P19" s="93"/>
      <c r="Q19" s="93"/>
      <c r="R19" s="93"/>
      <c r="S19" s="93"/>
      <c r="T19" s="93"/>
      <c r="U19" s="93"/>
      <c r="V19" s="93"/>
      <c r="W19" s="93"/>
      <c r="X19" s="93"/>
      <c r="Y19" s="93"/>
      <c r="Z19" s="93"/>
    </row>
    <row r="20" spans="1:26" ht="24.75" customHeight="1">
      <c r="A20" s="129" t="s">
        <v>188</v>
      </c>
      <c r="B20" s="91"/>
      <c r="C20" s="349"/>
      <c r="D20" s="71" t="str">
        <f>IF(N20=TRUE,"Underwriting"," ")</f>
        <v> </v>
      </c>
      <c r="E20" s="338"/>
      <c r="F20" s="93"/>
      <c r="G20" s="119"/>
      <c r="H20" s="93"/>
      <c r="I20" s="93"/>
      <c r="J20" s="93"/>
      <c r="K20" s="93"/>
      <c r="L20" s="93"/>
      <c r="M20" s="93"/>
      <c r="N20" s="120" t="b">
        <v>0</v>
      </c>
      <c r="O20" s="93"/>
      <c r="P20" s="93"/>
      <c r="Q20" s="93"/>
      <c r="R20" s="93"/>
      <c r="S20" s="93"/>
      <c r="T20" s="93"/>
      <c r="U20" s="93"/>
      <c r="V20" s="93"/>
      <c r="W20" s="93"/>
      <c r="X20" s="93"/>
      <c r="Y20" s="93"/>
      <c r="Z20" s="93"/>
    </row>
    <row r="21" spans="1:26" ht="24.75" customHeight="1">
      <c r="A21" s="129" t="s">
        <v>188</v>
      </c>
      <c r="B21" s="91"/>
      <c r="C21" s="349"/>
      <c r="D21" s="71" t="str">
        <f>IF(N21=TRUE,"Claims"," ")</f>
        <v> </v>
      </c>
      <c r="E21" s="338"/>
      <c r="F21" s="93"/>
      <c r="G21" s="119"/>
      <c r="H21" s="93"/>
      <c r="I21" s="93"/>
      <c r="J21" s="93"/>
      <c r="K21" s="93"/>
      <c r="L21" s="93"/>
      <c r="M21" s="93"/>
      <c r="N21" s="120" t="b">
        <v>0</v>
      </c>
      <c r="O21" s="93"/>
      <c r="P21" s="93"/>
      <c r="Q21" s="93"/>
      <c r="R21" s="93"/>
      <c r="S21" s="93"/>
      <c r="T21" s="93"/>
      <c r="U21" s="93"/>
      <c r="V21" s="93"/>
      <c r="W21" s="93"/>
      <c r="X21" s="93"/>
      <c r="Y21" s="93"/>
      <c r="Z21" s="93"/>
    </row>
    <row r="22" spans="1:26" ht="24.75" customHeight="1" thickBot="1">
      <c r="A22" s="129" t="s">
        <v>188</v>
      </c>
      <c r="B22" s="96"/>
      <c r="C22" s="350"/>
      <c r="D22" s="71" t="str">
        <f>IF(N22=TRUE,"Other (use the next column to explain)"," ")</f>
        <v> </v>
      </c>
      <c r="E22" s="339"/>
      <c r="F22" s="93"/>
      <c r="G22" s="119"/>
      <c r="H22" s="93"/>
      <c r="I22" s="93"/>
      <c r="J22" s="93"/>
      <c r="K22" s="93"/>
      <c r="L22" s="93"/>
      <c r="M22" s="93"/>
      <c r="N22" s="120" t="b">
        <v>0</v>
      </c>
      <c r="O22" s="93"/>
      <c r="P22" s="93"/>
      <c r="Q22" s="93"/>
      <c r="R22" s="93"/>
      <c r="S22" s="93"/>
      <c r="T22" s="93"/>
      <c r="U22" s="93"/>
      <c r="V22" s="93"/>
      <c r="W22" s="93"/>
      <c r="X22" s="93"/>
      <c r="Y22" s="93"/>
      <c r="Z22" s="93"/>
    </row>
    <row r="23" spans="1:26" ht="18" customHeight="1">
      <c r="A23" s="266"/>
      <c r="B23" s="313">
        <v>3</v>
      </c>
      <c r="C23" s="351" t="s">
        <v>166</v>
      </c>
      <c r="D23" s="101">
        <f>IF(AND(N24=FALSE,N25=FALSE,N26=FALSE,N27=FALSE),""," ")</f>
      </c>
      <c r="E23" s="337"/>
      <c r="F23" s="93"/>
      <c r="G23" s="93"/>
      <c r="H23" s="93"/>
      <c r="I23" s="93"/>
      <c r="J23" s="93"/>
      <c r="K23" s="93"/>
      <c r="L23" s="93"/>
      <c r="M23" s="93"/>
      <c r="N23" s="93"/>
      <c r="O23" s="93"/>
      <c r="P23" s="93"/>
      <c r="Q23" s="93"/>
      <c r="R23" s="93"/>
      <c r="S23" s="93"/>
      <c r="T23" s="93"/>
      <c r="U23" s="93"/>
      <c r="V23" s="93"/>
      <c r="W23" s="93"/>
      <c r="X23" s="93"/>
      <c r="Y23" s="93"/>
      <c r="Z23" s="93"/>
    </row>
    <row r="24" spans="1:26" ht="24.75" customHeight="1">
      <c r="A24" s="129" t="s">
        <v>188</v>
      </c>
      <c r="B24" s="91"/>
      <c r="C24" s="352"/>
      <c r="D24" s="102" t="str">
        <f>IF(N24=TRUE,"Does not apply"," ")</f>
        <v> </v>
      </c>
      <c r="E24" s="338"/>
      <c r="F24" s="93"/>
      <c r="G24" s="119"/>
      <c r="H24" s="93"/>
      <c r="I24" s="93"/>
      <c r="J24" s="93"/>
      <c r="K24" s="93"/>
      <c r="L24" s="93"/>
      <c r="M24" s="93"/>
      <c r="N24" s="120" t="b">
        <v>0</v>
      </c>
      <c r="O24" s="93"/>
      <c r="P24" s="93"/>
      <c r="Q24" s="93"/>
      <c r="R24" s="93"/>
      <c r="S24" s="93"/>
      <c r="T24" s="93"/>
      <c r="U24" s="93"/>
      <c r="V24" s="93"/>
      <c r="W24" s="93"/>
      <c r="X24" s="93"/>
      <c r="Y24" s="93"/>
      <c r="Z24" s="93"/>
    </row>
    <row r="25" spans="1:26" ht="24.75" customHeight="1">
      <c r="A25" s="129" t="s">
        <v>188</v>
      </c>
      <c r="B25" s="91"/>
      <c r="C25" s="353"/>
      <c r="D25" s="102" t="str">
        <f>IF(N25=TRUE,"Yes, using GAAP cost allocations"," ")</f>
        <v> </v>
      </c>
      <c r="E25" s="338"/>
      <c r="F25" s="93"/>
      <c r="G25" s="119"/>
      <c r="H25" s="93"/>
      <c r="I25" s="93"/>
      <c r="J25" s="93"/>
      <c r="K25" s="93"/>
      <c r="L25" s="93"/>
      <c r="M25" s="93"/>
      <c r="N25" s="120" t="b">
        <v>0</v>
      </c>
      <c r="O25" s="93"/>
      <c r="P25" s="93"/>
      <c r="Q25" s="93"/>
      <c r="R25" s="93"/>
      <c r="S25" s="93"/>
      <c r="T25" s="93"/>
      <c r="U25" s="93"/>
      <c r="V25" s="93"/>
      <c r="W25" s="93"/>
      <c r="X25" s="93"/>
      <c r="Y25" s="93"/>
      <c r="Z25" s="93"/>
    </row>
    <row r="26" spans="1:26" ht="24.75" customHeight="1">
      <c r="A26" s="129" t="s">
        <v>188</v>
      </c>
      <c r="B26" s="91"/>
      <c r="C26" s="353"/>
      <c r="D26" s="102" t="str">
        <f>IF(N26=TRUE,"Yes, using management or service contracts"," ")</f>
        <v> </v>
      </c>
      <c r="E26" s="338"/>
      <c r="F26" s="93"/>
      <c r="G26" s="119"/>
      <c r="H26" s="93"/>
      <c r="J26" s="93"/>
      <c r="K26" s="93"/>
      <c r="L26" s="93"/>
      <c r="M26" s="93"/>
      <c r="N26" s="120" t="b">
        <v>0</v>
      </c>
      <c r="O26" s="93"/>
      <c r="P26" s="93"/>
      <c r="Q26" s="93"/>
      <c r="R26" s="93"/>
      <c r="S26" s="93"/>
      <c r="T26" s="93"/>
      <c r="U26" s="93"/>
      <c r="V26" s="93"/>
      <c r="W26" s="93"/>
      <c r="X26" s="93"/>
      <c r="Y26" s="93"/>
      <c r="Z26" s="93"/>
    </row>
    <row r="27" spans="1:26" ht="24.75" customHeight="1" thickBot="1">
      <c r="A27" s="129" t="s">
        <v>188</v>
      </c>
      <c r="B27" s="96"/>
      <c r="C27" s="354"/>
      <c r="D27" s="103" t="str">
        <f>IF(N27=TRUE,"No (use the next column to explain)"," ")</f>
        <v> </v>
      </c>
      <c r="E27" s="339"/>
      <c r="F27" s="93"/>
      <c r="G27" s="119"/>
      <c r="H27" s="93"/>
      <c r="J27" s="93"/>
      <c r="K27" s="93"/>
      <c r="L27" s="93"/>
      <c r="M27" s="93"/>
      <c r="N27" s="120" t="b">
        <v>0</v>
      </c>
      <c r="O27" s="93"/>
      <c r="P27" s="93"/>
      <c r="Q27" s="93"/>
      <c r="R27" s="93"/>
      <c r="S27" s="93"/>
      <c r="T27" s="93"/>
      <c r="U27" s="93"/>
      <c r="V27" s="93"/>
      <c r="W27" s="93"/>
      <c r="X27" s="93"/>
      <c r="Y27" s="93"/>
      <c r="Z27" s="93"/>
    </row>
    <row r="28" spans="1:26" ht="19.5" customHeight="1">
      <c r="A28" s="266"/>
      <c r="B28" s="313">
        <v>4</v>
      </c>
      <c r="C28" s="355" t="s">
        <v>168</v>
      </c>
      <c r="D28" s="108">
        <f>IF(AND(N29=FALSE,N30=FALSE,N31=FALSE,N32=FALSE,N33=FALSE,N34=FALSE,N35=FALSE),""," ")</f>
      </c>
      <c r="E28" s="331"/>
      <c r="F28" s="93"/>
      <c r="G28" s="93"/>
      <c r="H28" s="93"/>
      <c r="I28" s="93"/>
      <c r="J28" s="93"/>
      <c r="K28" s="93"/>
      <c r="L28" s="93"/>
      <c r="M28" s="93"/>
      <c r="N28" s="93"/>
      <c r="O28" s="93"/>
      <c r="P28" s="93"/>
      <c r="Q28" s="93"/>
      <c r="R28" s="93"/>
      <c r="S28" s="93"/>
      <c r="T28" s="93"/>
      <c r="U28" s="93"/>
      <c r="V28" s="93"/>
      <c r="W28" s="93"/>
      <c r="X28" s="93"/>
      <c r="Y28" s="93"/>
      <c r="Z28" s="93"/>
    </row>
    <row r="29" spans="1:26" ht="18.75" customHeight="1">
      <c r="A29" s="129" t="s">
        <v>188</v>
      </c>
      <c r="B29" s="91"/>
      <c r="C29" s="356"/>
      <c r="D29" s="109" t="str">
        <f>IF(N29=TRUE,"None"," ")</f>
        <v> </v>
      </c>
      <c r="E29" s="340"/>
      <c r="F29" s="93"/>
      <c r="G29" s="119"/>
      <c r="H29" s="93"/>
      <c r="I29" s="93"/>
      <c r="J29" s="93"/>
      <c r="K29" s="93"/>
      <c r="L29" s="93"/>
      <c r="M29" s="93"/>
      <c r="N29" s="120" t="b">
        <v>0</v>
      </c>
      <c r="O29" s="93"/>
      <c r="P29" s="93"/>
      <c r="Q29" s="93"/>
      <c r="R29" s="93"/>
      <c r="S29" s="93"/>
      <c r="T29" s="93"/>
      <c r="U29" s="93"/>
      <c r="V29" s="93"/>
      <c r="W29" s="93"/>
      <c r="X29" s="93"/>
      <c r="Y29" s="93"/>
      <c r="Z29" s="93"/>
    </row>
    <row r="30" spans="1:26" ht="18.75" customHeight="1">
      <c r="A30" s="129" t="s">
        <v>188</v>
      </c>
      <c r="B30" s="91"/>
      <c r="C30" s="356"/>
      <c r="D30" s="109" t="str">
        <f>IF(N30=TRUE,"Attorney / law firm"," ")</f>
        <v> </v>
      </c>
      <c r="E30" s="340"/>
      <c r="F30" s="93"/>
      <c r="G30" s="119"/>
      <c r="H30" s="93"/>
      <c r="I30" s="93"/>
      <c r="J30" s="93"/>
      <c r="K30" s="93"/>
      <c r="L30" s="93"/>
      <c r="M30" s="93"/>
      <c r="N30" s="120" t="b">
        <v>0</v>
      </c>
      <c r="O30" s="93"/>
      <c r="P30" s="93"/>
      <c r="Q30" s="93"/>
      <c r="R30" s="93"/>
      <c r="S30" s="93"/>
      <c r="T30" s="93"/>
      <c r="U30" s="93"/>
      <c r="V30" s="93"/>
      <c r="W30" s="93"/>
      <c r="X30" s="93"/>
      <c r="Y30" s="93"/>
      <c r="Z30" s="93"/>
    </row>
    <row r="31" spans="1:26" ht="18.75" customHeight="1">
      <c r="A31" s="129" t="s">
        <v>188</v>
      </c>
      <c r="B31" s="91"/>
      <c r="C31" s="356"/>
      <c r="D31" s="109" t="str">
        <f>IF(N31=TRUE,"Lending Institution"," ")</f>
        <v> </v>
      </c>
      <c r="E31" s="340"/>
      <c r="F31" s="93"/>
      <c r="G31" s="119"/>
      <c r="H31" s="93"/>
      <c r="I31" s="93"/>
      <c r="J31" s="93"/>
      <c r="K31" s="93"/>
      <c r="L31" s="93"/>
      <c r="M31" s="93"/>
      <c r="N31" s="120" t="b">
        <v>0</v>
      </c>
      <c r="O31" s="93"/>
      <c r="P31" s="93"/>
      <c r="Q31" s="93"/>
      <c r="R31" s="93"/>
      <c r="S31" s="93"/>
      <c r="T31" s="93"/>
      <c r="U31" s="93"/>
      <c r="V31" s="93"/>
      <c r="W31" s="93"/>
      <c r="X31" s="93"/>
      <c r="Y31" s="93"/>
      <c r="Z31" s="93"/>
    </row>
    <row r="32" spans="1:26" ht="18.75" customHeight="1">
      <c r="A32" s="129" t="s">
        <v>188</v>
      </c>
      <c r="B32" s="91"/>
      <c r="C32" s="356"/>
      <c r="D32" s="110" t="str">
        <f>IF(N32=TRUE,"Real Estate Broker"," ")</f>
        <v> </v>
      </c>
      <c r="E32" s="340"/>
      <c r="F32" s="93"/>
      <c r="G32" s="119"/>
      <c r="H32" s="93"/>
      <c r="I32" s="93"/>
      <c r="J32" s="93"/>
      <c r="K32" s="93"/>
      <c r="L32" s="93"/>
      <c r="M32" s="93"/>
      <c r="N32" s="120" t="b">
        <v>0</v>
      </c>
      <c r="O32" s="93"/>
      <c r="P32" s="93"/>
      <c r="Q32" s="93"/>
      <c r="R32" s="93"/>
      <c r="S32" s="93"/>
      <c r="T32" s="93"/>
      <c r="U32" s="93"/>
      <c r="V32" s="93"/>
      <c r="W32" s="93"/>
      <c r="X32" s="93"/>
      <c r="Y32" s="93"/>
      <c r="Z32" s="93"/>
    </row>
    <row r="33" spans="1:26" ht="18.75" customHeight="1">
      <c r="A33" s="129" t="s">
        <v>188</v>
      </c>
      <c r="B33" s="91"/>
      <c r="C33" s="356"/>
      <c r="D33" s="110" t="str">
        <f>IF(N33=TRUE,"Surevey / Engineering"," ")</f>
        <v> </v>
      </c>
      <c r="E33" s="340"/>
      <c r="F33" s="93"/>
      <c r="G33" s="119"/>
      <c r="H33" s="93"/>
      <c r="I33" s="93"/>
      <c r="J33" s="93"/>
      <c r="K33" s="93"/>
      <c r="L33" s="93"/>
      <c r="M33" s="93"/>
      <c r="N33" s="120" t="b">
        <v>0</v>
      </c>
      <c r="O33" s="93"/>
      <c r="P33" s="93"/>
      <c r="Q33" s="93"/>
      <c r="R33" s="93"/>
      <c r="S33" s="93"/>
      <c r="T33" s="93"/>
      <c r="U33" s="93"/>
      <c r="V33" s="93"/>
      <c r="W33" s="93"/>
      <c r="X33" s="93"/>
      <c r="Y33" s="93"/>
      <c r="Z33" s="93"/>
    </row>
    <row r="34" spans="1:26" ht="18.75" customHeight="1">
      <c r="A34" s="129" t="s">
        <v>188</v>
      </c>
      <c r="B34" s="91"/>
      <c r="C34" s="356"/>
      <c r="D34" s="110" t="str">
        <f>IF(N34=TRUE,"Tax Service"," ")</f>
        <v> </v>
      </c>
      <c r="E34" s="340"/>
      <c r="F34" s="93"/>
      <c r="G34" s="119"/>
      <c r="H34" s="93"/>
      <c r="I34" s="93"/>
      <c r="J34" s="93"/>
      <c r="K34" s="93"/>
      <c r="L34" s="93"/>
      <c r="M34" s="93"/>
      <c r="N34" s="120" t="b">
        <v>0</v>
      </c>
      <c r="O34" s="93"/>
      <c r="P34" s="93"/>
      <c r="Q34" s="93"/>
      <c r="R34" s="93"/>
      <c r="S34" s="93"/>
      <c r="T34" s="93"/>
      <c r="U34" s="93"/>
      <c r="V34" s="93"/>
      <c r="W34" s="93"/>
      <c r="X34" s="93"/>
      <c r="Y34" s="93"/>
      <c r="Z34" s="93"/>
    </row>
    <row r="35" spans="1:26" ht="18.75" customHeight="1" thickBot="1">
      <c r="A35" s="129" t="s">
        <v>188</v>
      </c>
      <c r="B35" s="96"/>
      <c r="C35" s="357"/>
      <c r="D35" s="111" t="str">
        <f>IF(N35=TRUE,"Other"," ")</f>
        <v> </v>
      </c>
      <c r="E35" s="341"/>
      <c r="F35" s="93"/>
      <c r="G35" s="119"/>
      <c r="H35" s="93"/>
      <c r="I35" s="93"/>
      <c r="J35" s="93"/>
      <c r="K35" s="93"/>
      <c r="L35" s="93"/>
      <c r="M35" s="93"/>
      <c r="N35" s="120" t="b">
        <v>0</v>
      </c>
      <c r="O35" s="93"/>
      <c r="P35" s="93"/>
      <c r="Q35" s="93"/>
      <c r="R35" s="93"/>
      <c r="S35" s="93"/>
      <c r="T35" s="93"/>
      <c r="U35" s="93"/>
      <c r="V35" s="93"/>
      <c r="W35" s="93"/>
      <c r="X35" s="93"/>
      <c r="Y35" s="93"/>
      <c r="Z35" s="93"/>
    </row>
    <row r="36" spans="1:26" ht="18.75">
      <c r="A36" s="266"/>
      <c r="B36" s="313">
        <v>5</v>
      </c>
      <c r="C36" s="355" t="s">
        <v>230</v>
      </c>
      <c r="D36" s="100">
        <f>IF(AND(N37=FALSE,N38=FALSE,N39=FALSE,N40=FALSE,N41=FALSE,N42=FALSE),""," ")</f>
      </c>
      <c r="E36" s="331"/>
      <c r="F36" s="93"/>
      <c r="G36" s="93"/>
      <c r="H36" s="93"/>
      <c r="I36" s="93"/>
      <c r="J36" s="93"/>
      <c r="K36" s="93"/>
      <c r="L36" s="93"/>
      <c r="M36" s="93"/>
      <c r="N36" s="120"/>
      <c r="O36" s="93"/>
      <c r="P36" s="93"/>
      <c r="Q36" s="93"/>
      <c r="R36" s="93"/>
      <c r="S36" s="93"/>
      <c r="T36" s="93"/>
      <c r="U36" s="93"/>
      <c r="V36" s="93"/>
      <c r="W36" s="93"/>
      <c r="X36" s="93"/>
      <c r="Y36" s="93"/>
      <c r="Z36" s="93"/>
    </row>
    <row r="37" spans="1:26" ht="24.75" customHeight="1">
      <c r="A37" s="129" t="s">
        <v>188</v>
      </c>
      <c r="B37" s="91"/>
      <c r="C37" s="356"/>
      <c r="D37" s="105" t="str">
        <f>IF(N37=TRUE,"Direct Basis"," ")</f>
        <v> </v>
      </c>
      <c r="E37" s="332"/>
      <c r="F37" s="93"/>
      <c r="G37" s="119"/>
      <c r="H37" s="93"/>
      <c r="I37" s="93"/>
      <c r="J37" s="93"/>
      <c r="K37" s="93"/>
      <c r="L37" s="93"/>
      <c r="M37" s="93"/>
      <c r="N37" s="120" t="b">
        <v>0</v>
      </c>
      <c r="O37" s="242"/>
      <c r="P37" s="93"/>
      <c r="Q37" s="93"/>
      <c r="R37" s="93"/>
      <c r="S37" s="93"/>
      <c r="T37" s="93"/>
      <c r="U37" s="93"/>
      <c r="V37" s="93"/>
      <c r="W37" s="93"/>
      <c r="X37" s="93"/>
      <c r="Y37" s="93"/>
      <c r="Z37" s="93"/>
    </row>
    <row r="38" spans="1:26" ht="24.75" customHeight="1">
      <c r="A38" s="129" t="s">
        <v>188</v>
      </c>
      <c r="B38" s="91"/>
      <c r="C38" s="356"/>
      <c r="D38" s="105" t="str">
        <f>IF(N38=TRUE,"Square Footage"," ")</f>
        <v> </v>
      </c>
      <c r="E38" s="332"/>
      <c r="F38" s="93"/>
      <c r="G38" s="119"/>
      <c r="H38" s="93"/>
      <c r="I38" s="93"/>
      <c r="J38" s="93"/>
      <c r="K38" s="93"/>
      <c r="L38" s="93"/>
      <c r="M38" s="93"/>
      <c r="N38" s="120" t="b">
        <v>0</v>
      </c>
      <c r="O38" s="242"/>
      <c r="P38" s="93"/>
      <c r="Q38" s="93"/>
      <c r="R38" s="93"/>
      <c r="S38" s="93"/>
      <c r="T38" s="93"/>
      <c r="U38" s="93"/>
      <c r="V38" s="93"/>
      <c r="W38" s="93"/>
      <c r="X38" s="93"/>
      <c r="Y38" s="93"/>
      <c r="Z38" s="93"/>
    </row>
    <row r="39" spans="1:26" ht="24.75" customHeight="1">
      <c r="A39" s="129" t="s">
        <v>188</v>
      </c>
      <c r="B39" s="91"/>
      <c r="C39" s="356"/>
      <c r="D39" s="105" t="str">
        <f>IF(N39=TRUE,"Time Studies"," ")</f>
        <v> </v>
      </c>
      <c r="E39" s="332"/>
      <c r="F39" s="93"/>
      <c r="G39" s="119"/>
      <c r="H39" s="93"/>
      <c r="I39" s="93"/>
      <c r="J39" s="93"/>
      <c r="K39" s="93"/>
      <c r="L39" s="93"/>
      <c r="M39" s="93"/>
      <c r="N39" s="120" t="b">
        <v>0</v>
      </c>
      <c r="O39" s="242"/>
      <c r="P39" s="93"/>
      <c r="Q39" s="93"/>
      <c r="R39" s="93"/>
      <c r="S39" s="93"/>
      <c r="T39" s="93"/>
      <c r="U39" s="93"/>
      <c r="V39" s="93"/>
      <c r="W39" s="93"/>
      <c r="X39" s="93"/>
      <c r="Y39" s="93"/>
      <c r="Z39" s="93"/>
    </row>
    <row r="40" spans="1:26" ht="24.75" customHeight="1">
      <c r="A40" s="129" t="s">
        <v>188</v>
      </c>
      <c r="B40" s="91"/>
      <c r="C40" s="356"/>
      <c r="D40" s="105" t="str">
        <f>IF(N40=TRUE,"Gross Revenues"," ")</f>
        <v> </v>
      </c>
      <c r="E40" s="332"/>
      <c r="F40" s="93"/>
      <c r="G40" s="119"/>
      <c r="H40" s="93"/>
      <c r="I40" s="93"/>
      <c r="J40" s="93"/>
      <c r="K40" s="93"/>
      <c r="L40" s="93"/>
      <c r="M40" s="93"/>
      <c r="N40" s="120" t="b">
        <v>0</v>
      </c>
      <c r="O40" s="242"/>
      <c r="P40" s="93"/>
      <c r="Q40" s="93"/>
      <c r="R40" s="93"/>
      <c r="S40" s="93"/>
      <c r="T40" s="93"/>
      <c r="U40" s="93"/>
      <c r="V40" s="93"/>
      <c r="W40" s="93"/>
      <c r="X40" s="93"/>
      <c r="Y40" s="93"/>
      <c r="Z40" s="93"/>
    </row>
    <row r="41" spans="1:26" ht="24.75" customHeight="1">
      <c r="A41" s="129" t="s">
        <v>188</v>
      </c>
      <c r="B41" s="91"/>
      <c r="C41" s="356"/>
      <c r="D41" s="105" t="str">
        <f>IF(N41=TRUE,"Assets"," ")</f>
        <v> </v>
      </c>
      <c r="E41" s="332"/>
      <c r="F41" s="93"/>
      <c r="G41" s="119"/>
      <c r="H41" s="93"/>
      <c r="I41" s="93"/>
      <c r="J41" s="93"/>
      <c r="K41" s="93"/>
      <c r="L41" s="93"/>
      <c r="M41" s="93"/>
      <c r="N41" s="120" t="b">
        <v>0</v>
      </c>
      <c r="O41" s="242"/>
      <c r="P41" s="93"/>
      <c r="Q41" s="93"/>
      <c r="R41" s="93"/>
      <c r="S41" s="93"/>
      <c r="T41" s="93"/>
      <c r="U41" s="93"/>
      <c r="V41" s="93"/>
      <c r="W41" s="93"/>
      <c r="X41" s="93"/>
      <c r="Y41" s="93"/>
      <c r="Z41" s="93"/>
    </row>
    <row r="42" spans="1:26" ht="24.75" customHeight="1" thickBot="1">
      <c r="A42" s="129" t="s">
        <v>188</v>
      </c>
      <c r="B42" s="96"/>
      <c r="C42" s="357"/>
      <c r="D42" s="104" t="str">
        <f>IF(N42=TRUE,"Other"," ")</f>
        <v> </v>
      </c>
      <c r="E42" s="333"/>
      <c r="F42" s="93"/>
      <c r="H42" s="93"/>
      <c r="I42" s="93"/>
      <c r="J42" s="93"/>
      <c r="K42" s="93"/>
      <c r="L42" s="93"/>
      <c r="M42" s="93"/>
      <c r="N42" s="120" t="b">
        <v>0</v>
      </c>
      <c r="O42" s="242"/>
      <c r="P42" s="93"/>
      <c r="Q42" s="93"/>
      <c r="R42" s="93"/>
      <c r="S42" s="93"/>
      <c r="T42" s="93"/>
      <c r="U42" s="93"/>
      <c r="V42" s="93"/>
      <c r="W42" s="93"/>
      <c r="X42" s="93"/>
      <c r="Y42" s="93"/>
      <c r="Z42" s="93"/>
    </row>
    <row r="43" spans="1:26" ht="84.75" customHeight="1" thickBot="1">
      <c r="A43" s="307"/>
      <c r="B43" s="314">
        <v>6</v>
      </c>
      <c r="C43" s="310" t="s">
        <v>317</v>
      </c>
      <c r="D43" s="235">
        <f>IF(N43=1,"No",IF(N43=2,"Yes",""))</f>
      </c>
      <c r="E43" s="278"/>
      <c r="F43" s="93"/>
      <c r="H43" s="93"/>
      <c r="I43" s="93"/>
      <c r="J43" s="93"/>
      <c r="K43" s="93"/>
      <c r="L43" s="93"/>
      <c r="M43" s="93"/>
      <c r="N43" s="120">
        <v>0</v>
      </c>
      <c r="O43" s="119" t="s">
        <v>169</v>
      </c>
      <c r="P43" s="93"/>
      <c r="Q43" s="93"/>
      <c r="R43" s="93"/>
      <c r="S43" s="93"/>
      <c r="T43" s="93"/>
      <c r="U43" s="93"/>
      <c r="V43" s="93"/>
      <c r="W43" s="93"/>
      <c r="X43" s="93"/>
      <c r="Y43" s="93"/>
      <c r="Z43" s="93"/>
    </row>
    <row r="44" spans="1:26" ht="26.25" customHeight="1" thickBot="1">
      <c r="A44" s="266"/>
      <c r="B44" s="314">
        <v>7</v>
      </c>
      <c r="C44" s="310" t="s">
        <v>170</v>
      </c>
      <c r="D44" s="298"/>
      <c r="E44" s="112"/>
      <c r="F44" s="93"/>
      <c r="G44" s="93"/>
      <c r="H44" s="93"/>
      <c r="I44" s="93"/>
      <c r="J44" s="93"/>
      <c r="K44" s="93"/>
      <c r="L44" s="93"/>
      <c r="M44" s="93"/>
      <c r="N44" s="120"/>
      <c r="O44" s="265" t="s">
        <v>189</v>
      </c>
      <c r="P44" s="93"/>
      <c r="Q44" s="93"/>
      <c r="R44" s="93"/>
      <c r="S44" s="93"/>
      <c r="T44" s="93"/>
      <c r="U44" s="93"/>
      <c r="V44" s="93"/>
      <c r="W44" s="93"/>
      <c r="X44" s="93"/>
      <c r="Y44" s="93"/>
      <c r="Z44" s="93"/>
    </row>
    <row r="45" spans="1:26" ht="199.5" customHeight="1" thickBot="1">
      <c r="A45" s="307"/>
      <c r="B45" s="314">
        <v>8</v>
      </c>
      <c r="C45" s="311" t="s">
        <v>171</v>
      </c>
      <c r="D45" s="233">
        <f>IF(N45=1,"C-corporation",IF(N45=2,"S-corporation",IF(N45=3,"General Partnership",IF(N45=4,"Limited Liability Partnership",IF(N45=5,"Sole Proprietor",IF(N45=6,"Other",""))))))</f>
      </c>
      <c r="E45" s="278"/>
      <c r="F45" s="93"/>
      <c r="G45" s="93"/>
      <c r="H45" s="93"/>
      <c r="I45" s="93"/>
      <c r="J45" s="93"/>
      <c r="K45" s="93"/>
      <c r="L45" s="93"/>
      <c r="M45" s="93"/>
      <c r="N45" s="120">
        <v>0</v>
      </c>
      <c r="O45" s="242"/>
      <c r="P45" s="93"/>
      <c r="Q45" s="93"/>
      <c r="R45" s="93"/>
      <c r="S45" s="93"/>
      <c r="T45" s="93"/>
      <c r="U45" s="93"/>
      <c r="V45" s="93"/>
      <c r="W45" s="93"/>
      <c r="X45" s="93"/>
      <c r="Y45" s="93"/>
      <c r="Z45" s="93"/>
    </row>
    <row r="46" spans="1:26" ht="85.5" customHeight="1" thickBot="1">
      <c r="A46" s="307"/>
      <c r="B46" s="314">
        <v>9</v>
      </c>
      <c r="C46" s="312" t="s">
        <v>231</v>
      </c>
      <c r="D46" s="234">
        <f>IF(N52=1,"Yes",IF(N52=2,"No",""))</f>
      </c>
      <c r="E46" s="112"/>
      <c r="F46" s="93"/>
      <c r="G46" s="93"/>
      <c r="H46" s="93"/>
      <c r="I46" s="93"/>
      <c r="J46" s="93"/>
      <c r="K46" s="93"/>
      <c r="L46" s="93"/>
      <c r="M46" s="121"/>
      <c r="N46" s="267"/>
      <c r="O46" s="270" t="s">
        <v>172</v>
      </c>
      <c r="P46" s="121"/>
      <c r="Q46" s="121"/>
      <c r="R46" s="121"/>
      <c r="S46" s="121"/>
      <c r="T46" s="93"/>
      <c r="U46" s="93"/>
      <c r="V46" s="93"/>
      <c r="W46" s="93"/>
      <c r="X46" s="93"/>
      <c r="Y46" s="93"/>
      <c r="Z46" s="93"/>
    </row>
    <row r="47" spans="1:26" ht="86.25" customHeight="1" thickBot="1">
      <c r="A47" s="307"/>
      <c r="B47" s="314">
        <v>10</v>
      </c>
      <c r="C47" s="312" t="s">
        <v>179</v>
      </c>
      <c r="D47" s="233">
        <f>IF(N55=1,"No",IF(N55=2,"Yes",""))</f>
      </c>
      <c r="E47" s="278"/>
      <c r="F47" s="93"/>
      <c r="G47" s="93"/>
      <c r="H47" s="93"/>
      <c r="I47" s="93"/>
      <c r="J47" s="93"/>
      <c r="K47" s="93"/>
      <c r="L47" s="93"/>
      <c r="M47" s="121"/>
      <c r="N47" s="267"/>
      <c r="O47" s="270" t="s">
        <v>173</v>
      </c>
      <c r="P47" s="121"/>
      <c r="Q47" s="121"/>
      <c r="R47" s="121"/>
      <c r="S47" s="121"/>
      <c r="T47" s="93"/>
      <c r="U47" s="93"/>
      <c r="V47" s="93"/>
      <c r="W47" s="93"/>
      <c r="X47" s="93"/>
      <c r="Y47" s="93"/>
      <c r="Z47" s="93"/>
    </row>
    <row r="48" spans="1:26" ht="19.5" customHeight="1">
      <c r="A48" s="308"/>
      <c r="B48" s="315">
        <v>11</v>
      </c>
      <c r="C48" s="345" t="s">
        <v>232</v>
      </c>
      <c r="D48" s="106">
        <f>IF(AND(N60=FALSE,N61=FALSE,N62=FALSE),""," ")</f>
      </c>
      <c r="E48" s="334"/>
      <c r="F48" s="93"/>
      <c r="G48" s="93"/>
      <c r="H48" s="93"/>
      <c r="I48" s="93"/>
      <c r="J48" s="93"/>
      <c r="K48" s="93"/>
      <c r="L48" s="93"/>
      <c r="M48" s="121"/>
      <c r="N48" s="267"/>
      <c r="O48" s="270" t="s">
        <v>174</v>
      </c>
      <c r="P48" s="121"/>
      <c r="Q48" s="121"/>
      <c r="R48" s="121"/>
      <c r="S48" s="121"/>
      <c r="T48" s="93"/>
      <c r="U48" s="93"/>
      <c r="V48" s="93"/>
      <c r="W48" s="93"/>
      <c r="X48" s="93"/>
      <c r="Y48" s="93"/>
      <c r="Z48" s="93"/>
    </row>
    <row r="49" spans="1:26" ht="24.75" customHeight="1">
      <c r="A49" s="129" t="s">
        <v>188</v>
      </c>
      <c r="B49" s="97"/>
      <c r="C49" s="346"/>
      <c r="D49" s="104" t="str">
        <f>IF(N60=TRUE,"Same as Federal Income Tax"," ")</f>
        <v> </v>
      </c>
      <c r="E49" s="335"/>
      <c r="F49" s="93"/>
      <c r="G49" s="93"/>
      <c r="H49" s="93"/>
      <c r="I49" s="93"/>
      <c r="J49" s="93"/>
      <c r="K49" s="93"/>
      <c r="L49" s="93"/>
      <c r="M49" s="121"/>
      <c r="N49" s="267"/>
      <c r="O49" s="270" t="s">
        <v>175</v>
      </c>
      <c r="P49" s="121"/>
      <c r="Q49" s="121"/>
      <c r="R49" s="121"/>
      <c r="S49" s="121"/>
      <c r="T49" s="93"/>
      <c r="U49" s="93"/>
      <c r="V49" s="93"/>
      <c r="W49" s="93"/>
      <c r="X49" s="93"/>
      <c r="Y49" s="93"/>
      <c r="Z49" s="93"/>
    </row>
    <row r="50" spans="1:26" ht="24.75" customHeight="1">
      <c r="A50" s="129" t="s">
        <v>188</v>
      </c>
      <c r="B50" s="97"/>
      <c r="C50" s="346"/>
      <c r="D50" s="104" t="str">
        <f>IF(N61=TRUE,"Cash basis (no depreciation)"," ")</f>
        <v> </v>
      </c>
      <c r="E50" s="335"/>
      <c r="F50" s="93"/>
      <c r="G50" s="93"/>
      <c r="H50" s="93"/>
      <c r="I50" s="93"/>
      <c r="J50" s="93"/>
      <c r="K50" s="93"/>
      <c r="L50" s="93"/>
      <c r="M50" s="121"/>
      <c r="N50" s="267"/>
      <c r="O50" s="270" t="s">
        <v>176</v>
      </c>
      <c r="P50" s="121"/>
      <c r="Q50" s="121"/>
      <c r="R50" s="121"/>
      <c r="S50" s="121"/>
      <c r="T50" s="93"/>
      <c r="U50" s="93"/>
      <c r="V50" s="93"/>
      <c r="W50" s="93"/>
      <c r="X50" s="93"/>
      <c r="Y50" s="93"/>
      <c r="Z50" s="93"/>
    </row>
    <row r="51" spans="1:26" ht="24.75" customHeight="1" thickBot="1">
      <c r="A51" s="129" t="s">
        <v>188</v>
      </c>
      <c r="B51" s="98"/>
      <c r="C51" s="347"/>
      <c r="D51" s="104" t="str">
        <f>IF(N62=TRUE,"Other (use the next column to explain)"," ")</f>
        <v> </v>
      </c>
      <c r="E51" s="336"/>
      <c r="F51" s="93"/>
      <c r="G51" s="93"/>
      <c r="H51" s="93"/>
      <c r="I51" s="93"/>
      <c r="J51" s="93"/>
      <c r="K51" s="93"/>
      <c r="L51" s="93"/>
      <c r="M51" s="121"/>
      <c r="N51" s="267"/>
      <c r="O51" s="270" t="s">
        <v>164</v>
      </c>
      <c r="P51" s="121"/>
      <c r="Q51" s="121"/>
      <c r="R51" s="121"/>
      <c r="S51" s="121"/>
      <c r="T51" s="93"/>
      <c r="U51" s="93"/>
      <c r="V51" s="93"/>
      <c r="W51" s="93"/>
      <c r="X51" s="93"/>
      <c r="Y51" s="93"/>
      <c r="Z51" s="93"/>
    </row>
    <row r="52" spans="1:26" ht="37.5">
      <c r="A52" s="308"/>
      <c r="B52" s="316">
        <v>12</v>
      </c>
      <c r="C52" s="342" t="s">
        <v>242</v>
      </c>
      <c r="D52" s="317" t="s">
        <v>324</v>
      </c>
      <c r="E52" s="243"/>
      <c r="F52" s="93"/>
      <c r="G52" s="93"/>
      <c r="H52" s="93"/>
      <c r="I52" s="93"/>
      <c r="J52" s="93"/>
      <c r="K52" s="93"/>
      <c r="L52" s="93"/>
      <c r="M52" s="121"/>
      <c r="N52" s="267">
        <v>0</v>
      </c>
      <c r="O52" s="121"/>
      <c r="P52" s="121"/>
      <c r="Q52" s="121"/>
      <c r="R52" s="121"/>
      <c r="S52" s="121"/>
      <c r="T52" s="93"/>
      <c r="U52" s="93"/>
      <c r="V52" s="93"/>
      <c r="W52" s="93"/>
      <c r="X52" s="93"/>
      <c r="Y52" s="93"/>
      <c r="Z52" s="93"/>
    </row>
    <row r="53" spans="1:26" ht="37.5">
      <c r="A53" s="129" t="s">
        <v>188</v>
      </c>
      <c r="B53" s="91"/>
      <c r="C53" s="343"/>
      <c r="D53" s="318" t="s">
        <v>182</v>
      </c>
      <c r="E53" s="243"/>
      <c r="G53" s="93"/>
      <c r="H53" s="93"/>
      <c r="I53" s="93"/>
      <c r="J53" s="93"/>
      <c r="K53" s="93"/>
      <c r="L53" s="93"/>
      <c r="M53" s="121"/>
      <c r="N53" s="267"/>
      <c r="O53" s="268" t="s">
        <v>190</v>
      </c>
      <c r="P53" s="121"/>
      <c r="Q53" s="121"/>
      <c r="R53" s="121"/>
      <c r="S53" s="121"/>
      <c r="T53" s="121"/>
      <c r="U53" s="121"/>
      <c r="V53" s="93"/>
      <c r="W53" s="93"/>
      <c r="X53" s="93"/>
      <c r="Y53" s="93"/>
      <c r="Z53" s="93"/>
    </row>
    <row r="54" spans="1:26" ht="37.5">
      <c r="A54" s="129" t="s">
        <v>188</v>
      </c>
      <c r="B54" s="91"/>
      <c r="C54" s="343"/>
      <c r="D54" s="318" t="s">
        <v>183</v>
      </c>
      <c r="E54" s="264"/>
      <c r="G54" s="93"/>
      <c r="H54" s="93"/>
      <c r="I54" s="93"/>
      <c r="J54" s="93"/>
      <c r="K54" s="93"/>
      <c r="L54" s="93"/>
      <c r="M54" s="121"/>
      <c r="N54" s="267"/>
      <c r="O54" s="269" t="s">
        <v>241</v>
      </c>
      <c r="P54" s="121"/>
      <c r="Q54" s="121"/>
      <c r="R54" s="121"/>
      <c r="S54" s="121"/>
      <c r="T54" s="121"/>
      <c r="U54" s="121"/>
      <c r="V54" s="93"/>
      <c r="W54" s="93"/>
      <c r="X54" s="93"/>
      <c r="Y54" s="93"/>
      <c r="Z54" s="93"/>
    </row>
    <row r="55" spans="1:26" ht="38.25" thickBot="1">
      <c r="A55" s="129" t="s">
        <v>188</v>
      </c>
      <c r="B55" s="96"/>
      <c r="C55" s="344"/>
      <c r="D55" s="319" t="s">
        <v>184</v>
      </c>
      <c r="E55" s="279">
        <f>IF(OR(E52=0,E53=0,E54=0),"",E52/(E53*E54)*365)</f>
      </c>
      <c r="F55" s="93"/>
      <c r="G55" s="93"/>
      <c r="H55" s="93"/>
      <c r="I55" s="93"/>
      <c r="J55" s="93"/>
      <c r="K55" s="93"/>
      <c r="L55" s="93"/>
      <c r="M55" s="121"/>
      <c r="N55" s="267">
        <v>0</v>
      </c>
      <c r="O55" s="121"/>
      <c r="P55" s="121"/>
      <c r="Q55" s="121"/>
      <c r="R55" s="121"/>
      <c r="S55" s="121"/>
      <c r="T55" s="121"/>
      <c r="U55" s="121"/>
      <c r="V55" s="93"/>
      <c r="W55" s="93"/>
      <c r="X55" s="93"/>
      <c r="Y55" s="93"/>
      <c r="Z55" s="93"/>
    </row>
    <row r="56" spans="1:26" ht="99.75" customHeight="1" thickBot="1">
      <c r="A56" s="308"/>
      <c r="B56" s="314">
        <v>13</v>
      </c>
      <c r="C56" s="312" t="s">
        <v>180</v>
      </c>
      <c r="D56" s="235">
        <f>IF(N63=1,"No",IF(N63=2,"Yes",""))</f>
      </c>
      <c r="E56" s="280"/>
      <c r="F56" s="93"/>
      <c r="G56" s="93"/>
      <c r="H56" s="93"/>
      <c r="I56" s="93"/>
      <c r="J56" s="93"/>
      <c r="K56" s="93"/>
      <c r="L56" s="93"/>
      <c r="M56" s="121"/>
      <c r="N56" s="267"/>
      <c r="O56" s="270" t="s">
        <v>190</v>
      </c>
      <c r="P56" s="121"/>
      <c r="Q56" s="121"/>
      <c r="R56" s="121"/>
      <c r="S56" s="121"/>
      <c r="T56" s="121"/>
      <c r="U56" s="121"/>
      <c r="V56" s="93"/>
      <c r="W56" s="93"/>
      <c r="X56" s="93"/>
      <c r="Y56" s="93"/>
      <c r="Z56" s="93"/>
    </row>
    <row r="57" spans="1:26" ht="263.25" thickBot="1">
      <c r="A57" s="308"/>
      <c r="B57" s="314">
        <v>14</v>
      </c>
      <c r="C57" s="312" t="s">
        <v>320</v>
      </c>
      <c r="D57" s="107">
        <f>IF(N66=1,"Too Much",IF(N66=2,"Too Little",IF(N66=3,"Just Right","")))</f>
      </c>
      <c r="E57" s="112"/>
      <c r="F57" s="93"/>
      <c r="G57" s="93"/>
      <c r="H57" s="93"/>
      <c r="I57" s="93"/>
      <c r="J57" s="93"/>
      <c r="K57" s="93"/>
      <c r="L57" s="93"/>
      <c r="M57" s="121"/>
      <c r="N57" s="267"/>
      <c r="O57" s="113" t="s">
        <v>191</v>
      </c>
      <c r="P57" s="121"/>
      <c r="Q57" s="121"/>
      <c r="R57" s="121"/>
      <c r="S57" s="121"/>
      <c r="T57" s="121"/>
      <c r="U57" s="121"/>
      <c r="V57" s="93"/>
      <c r="W57" s="93"/>
      <c r="X57" s="93"/>
      <c r="Y57" s="93"/>
      <c r="Z57" s="93"/>
    </row>
    <row r="58" spans="1:26" ht="84" customHeight="1" thickBot="1">
      <c r="A58" s="308"/>
      <c r="B58" s="314">
        <v>15</v>
      </c>
      <c r="C58" s="312" t="s">
        <v>181</v>
      </c>
      <c r="D58" s="107">
        <f>IF(N70=1,"None",IF(N70=2,"I would change explain next column",""))</f>
      </c>
      <c r="E58" s="112"/>
      <c r="F58" s="93"/>
      <c r="G58" s="93"/>
      <c r="H58" s="93"/>
      <c r="I58" s="93"/>
      <c r="J58" s="93"/>
      <c r="K58" s="93"/>
      <c r="L58" s="93"/>
      <c r="M58" s="121"/>
      <c r="N58" s="267"/>
      <c r="O58" s="271"/>
      <c r="P58" s="121"/>
      <c r="Q58" s="121"/>
      <c r="R58" s="121"/>
      <c r="S58" s="121"/>
      <c r="T58" s="121"/>
      <c r="U58" s="121"/>
      <c r="V58" s="93"/>
      <c r="W58" s="93"/>
      <c r="X58" s="93"/>
      <c r="Y58" s="93"/>
      <c r="Z58" s="93"/>
    </row>
    <row r="59" spans="1:26" ht="57" thickBot="1">
      <c r="A59" s="308"/>
      <c r="B59" s="314">
        <v>16</v>
      </c>
      <c r="C59" s="312" t="s">
        <v>236</v>
      </c>
      <c r="D59" s="229" t="s">
        <v>188</v>
      </c>
      <c r="E59" s="278"/>
      <c r="F59" s="93"/>
      <c r="G59" s="93"/>
      <c r="H59" s="93"/>
      <c r="I59" s="93"/>
      <c r="J59" s="93"/>
      <c r="K59" s="93"/>
      <c r="L59" s="93"/>
      <c r="M59" s="121"/>
      <c r="N59" s="267"/>
      <c r="O59" s="121"/>
      <c r="P59" s="121"/>
      <c r="Q59" s="121"/>
      <c r="R59" s="121"/>
      <c r="S59" s="121"/>
      <c r="T59" s="121"/>
      <c r="U59" s="121"/>
      <c r="V59" s="93"/>
      <c r="W59" s="93"/>
      <c r="X59" s="93"/>
      <c r="Y59" s="93"/>
      <c r="Z59" s="93"/>
    </row>
    <row r="60" spans="1:26" ht="15">
      <c r="A60" s="93"/>
      <c r="B60" s="93"/>
      <c r="C60" s="15"/>
      <c r="D60" s="15"/>
      <c r="E60" s="15"/>
      <c r="F60" s="93"/>
      <c r="G60" s="93"/>
      <c r="H60" s="93"/>
      <c r="I60" s="93"/>
      <c r="J60" s="93"/>
      <c r="K60" s="93"/>
      <c r="L60" s="93"/>
      <c r="M60" s="121"/>
      <c r="N60" s="267" t="b">
        <v>0</v>
      </c>
      <c r="O60" s="270" t="s">
        <v>177</v>
      </c>
      <c r="P60" s="121"/>
      <c r="Q60" s="121"/>
      <c r="R60" s="121"/>
      <c r="S60" s="121"/>
      <c r="T60" s="121"/>
      <c r="U60" s="121"/>
      <c r="V60" s="93"/>
      <c r="W60" s="93"/>
      <c r="X60" s="93"/>
      <c r="Y60" s="93"/>
      <c r="Z60" s="93"/>
    </row>
    <row r="61" spans="1:26" ht="15">
      <c r="A61" s="93"/>
      <c r="B61" s="93"/>
      <c r="C61" s="15"/>
      <c r="D61" s="15"/>
      <c r="E61" s="15"/>
      <c r="F61" s="93"/>
      <c r="G61" s="93"/>
      <c r="H61" s="93"/>
      <c r="I61" s="93"/>
      <c r="J61" s="93"/>
      <c r="K61" s="93"/>
      <c r="L61" s="93"/>
      <c r="M61" s="121"/>
      <c r="N61" s="267" t="b">
        <v>0</v>
      </c>
      <c r="O61" s="270" t="s">
        <v>178</v>
      </c>
      <c r="P61" s="121"/>
      <c r="Q61" s="121"/>
      <c r="R61" s="121"/>
      <c r="S61" s="121"/>
      <c r="T61" s="121"/>
      <c r="U61" s="121"/>
      <c r="V61" s="93"/>
      <c r="W61" s="93"/>
      <c r="X61" s="93"/>
      <c r="Y61" s="93"/>
      <c r="Z61" s="93"/>
    </row>
    <row r="62" spans="1:26" ht="15">
      <c r="A62" s="93"/>
      <c r="B62" s="93"/>
      <c r="C62" s="15"/>
      <c r="D62" s="15"/>
      <c r="E62" s="15"/>
      <c r="F62" s="93"/>
      <c r="G62" s="93"/>
      <c r="H62" s="93"/>
      <c r="I62" s="93"/>
      <c r="J62" s="93"/>
      <c r="K62" s="93"/>
      <c r="L62" s="93"/>
      <c r="M62" s="121"/>
      <c r="N62" s="267" t="b">
        <v>0</v>
      </c>
      <c r="O62" s="270" t="s">
        <v>164</v>
      </c>
      <c r="P62" s="121"/>
      <c r="Q62" s="121"/>
      <c r="R62" s="121"/>
      <c r="S62" s="121"/>
      <c r="T62" s="121"/>
      <c r="U62" s="121"/>
      <c r="V62" s="93"/>
      <c r="W62" s="93"/>
      <c r="X62" s="93"/>
      <c r="Y62" s="93"/>
      <c r="Z62" s="93"/>
    </row>
    <row r="63" spans="1:26" ht="15">
      <c r="A63" s="93"/>
      <c r="B63" s="93"/>
      <c r="C63" s="15"/>
      <c r="D63" s="15"/>
      <c r="E63" s="15"/>
      <c r="F63" s="93"/>
      <c r="G63" s="93"/>
      <c r="H63" s="93"/>
      <c r="I63" s="93"/>
      <c r="J63" s="93"/>
      <c r="K63" s="93"/>
      <c r="L63" s="93"/>
      <c r="M63" s="121"/>
      <c r="N63" s="267">
        <v>0</v>
      </c>
      <c r="O63" s="121"/>
      <c r="P63" s="121"/>
      <c r="Q63" s="121"/>
      <c r="R63" s="121"/>
      <c r="S63" s="121"/>
      <c r="T63" s="121"/>
      <c r="U63" s="121"/>
      <c r="V63" s="93"/>
      <c r="W63" s="93"/>
      <c r="X63" s="93"/>
      <c r="Y63" s="93"/>
      <c r="Z63" s="93"/>
    </row>
    <row r="64" spans="1:26" ht="12">
      <c r="A64" s="93"/>
      <c r="B64" s="93"/>
      <c r="C64" s="93"/>
      <c r="D64" s="93"/>
      <c r="E64" s="93"/>
      <c r="F64" s="93"/>
      <c r="G64" s="93"/>
      <c r="H64" s="93"/>
      <c r="I64" s="93"/>
      <c r="J64" s="93"/>
      <c r="K64" s="93"/>
      <c r="L64" s="93"/>
      <c r="M64" s="121"/>
      <c r="N64" s="267"/>
      <c r="O64" s="270" t="s">
        <v>169</v>
      </c>
      <c r="P64" s="121"/>
      <c r="Q64" s="121"/>
      <c r="R64" s="121"/>
      <c r="S64" s="121"/>
      <c r="T64" s="121"/>
      <c r="U64" s="121"/>
      <c r="V64" s="93"/>
      <c r="W64" s="93"/>
      <c r="X64" s="93"/>
      <c r="Y64" s="93"/>
      <c r="Z64" s="93"/>
    </row>
    <row r="65" spans="1:26" ht="15">
      <c r="A65" s="93"/>
      <c r="B65" s="93"/>
      <c r="C65" s="93"/>
      <c r="D65" s="93"/>
      <c r="E65" s="93"/>
      <c r="F65" s="93"/>
      <c r="G65" s="93"/>
      <c r="H65" s="93"/>
      <c r="I65" s="93"/>
      <c r="J65" s="93"/>
      <c r="K65" s="93"/>
      <c r="L65" s="93"/>
      <c r="M65" s="121"/>
      <c r="N65" s="267"/>
      <c r="O65" s="113" t="s">
        <v>189</v>
      </c>
      <c r="P65" s="121"/>
      <c r="Q65" s="121"/>
      <c r="R65" s="121"/>
      <c r="S65" s="121"/>
      <c r="T65" s="121"/>
      <c r="U65" s="121"/>
      <c r="V65" s="93"/>
      <c r="W65" s="93"/>
      <c r="X65" s="93"/>
      <c r="Y65" s="93"/>
      <c r="Z65" s="93"/>
    </row>
    <row r="66" spans="1:26" ht="15">
      <c r="A66" s="93"/>
      <c r="B66" s="93"/>
      <c r="C66" s="93"/>
      <c r="D66" s="93"/>
      <c r="E66" s="93"/>
      <c r="F66" s="93"/>
      <c r="G66" s="93"/>
      <c r="H66" s="93"/>
      <c r="I66" s="93"/>
      <c r="J66" s="93"/>
      <c r="K66" s="93"/>
      <c r="L66" s="93"/>
      <c r="M66" s="121"/>
      <c r="N66" s="267">
        <v>0</v>
      </c>
      <c r="O66" s="113" t="s">
        <v>318</v>
      </c>
      <c r="P66" s="121"/>
      <c r="Q66" s="121"/>
      <c r="R66" s="121"/>
      <c r="S66" s="121"/>
      <c r="T66" s="121"/>
      <c r="U66" s="121"/>
      <c r="V66" s="93"/>
      <c r="W66" s="93"/>
      <c r="X66" s="93"/>
      <c r="Y66" s="93"/>
      <c r="Z66" s="93"/>
    </row>
    <row r="67" spans="1:26" ht="12">
      <c r="A67" s="93"/>
      <c r="B67" s="93"/>
      <c r="C67" s="93"/>
      <c r="D67" s="93"/>
      <c r="E67" s="93"/>
      <c r="F67" s="93"/>
      <c r="G67" s="93"/>
      <c r="H67" s="93"/>
      <c r="I67" s="93"/>
      <c r="J67" s="93"/>
      <c r="K67" s="93"/>
      <c r="L67" s="93"/>
      <c r="M67" s="121"/>
      <c r="N67" s="267"/>
      <c r="O67" s="121" t="s">
        <v>192</v>
      </c>
      <c r="P67" s="121"/>
      <c r="Q67" s="121"/>
      <c r="R67" s="121"/>
      <c r="S67" s="121"/>
      <c r="T67" s="121"/>
      <c r="U67" s="121"/>
      <c r="V67" s="93"/>
      <c r="W67" s="93"/>
      <c r="X67" s="93"/>
      <c r="Y67" s="93"/>
      <c r="Z67" s="93"/>
    </row>
    <row r="68" spans="1:26" ht="12">
      <c r="A68" s="93"/>
      <c r="B68" s="93"/>
      <c r="C68" s="93"/>
      <c r="D68" s="93"/>
      <c r="E68" s="93"/>
      <c r="F68" s="93"/>
      <c r="G68" s="93"/>
      <c r="H68" s="93"/>
      <c r="I68" s="93"/>
      <c r="J68" s="93"/>
      <c r="K68" s="93"/>
      <c r="L68" s="93"/>
      <c r="M68" s="121"/>
      <c r="N68" s="267"/>
      <c r="O68" s="121" t="s">
        <v>185</v>
      </c>
      <c r="P68" s="121"/>
      <c r="Q68" s="121"/>
      <c r="R68" s="121"/>
      <c r="S68" s="121"/>
      <c r="T68" s="121"/>
      <c r="U68" s="121"/>
      <c r="V68" s="93"/>
      <c r="W68" s="93"/>
      <c r="X68" s="93"/>
      <c r="Y68" s="93"/>
      <c r="Z68" s="93"/>
    </row>
    <row r="69" spans="1:26" ht="12">
      <c r="A69" s="93"/>
      <c r="B69" s="93"/>
      <c r="C69" s="93"/>
      <c r="D69" s="93"/>
      <c r="E69" s="93"/>
      <c r="F69" s="93"/>
      <c r="G69" s="93"/>
      <c r="H69" s="93"/>
      <c r="I69" s="93"/>
      <c r="J69" s="93"/>
      <c r="K69" s="93"/>
      <c r="L69" s="93"/>
      <c r="M69" s="121"/>
      <c r="N69" s="267"/>
      <c r="O69" s="121" t="s">
        <v>193</v>
      </c>
      <c r="P69" s="121"/>
      <c r="Q69" s="121"/>
      <c r="R69" s="121"/>
      <c r="S69" s="121"/>
      <c r="T69" s="121"/>
      <c r="U69" s="121"/>
      <c r="V69" s="93"/>
      <c r="W69" s="93"/>
      <c r="X69" s="93"/>
      <c r="Y69" s="93"/>
      <c r="Z69" s="93"/>
    </row>
    <row r="70" spans="1:26" ht="12">
      <c r="A70" s="93"/>
      <c r="B70" s="93"/>
      <c r="C70" s="93"/>
      <c r="D70" s="93"/>
      <c r="E70" s="93"/>
      <c r="F70" s="93"/>
      <c r="G70" s="93"/>
      <c r="H70" s="93"/>
      <c r="I70" s="93"/>
      <c r="J70" s="93"/>
      <c r="K70" s="93"/>
      <c r="L70" s="93"/>
      <c r="M70" s="121"/>
      <c r="N70" s="267">
        <v>0</v>
      </c>
      <c r="O70" s="121" t="s">
        <v>194</v>
      </c>
      <c r="P70" s="121"/>
      <c r="Q70" s="121"/>
      <c r="R70" s="121"/>
      <c r="S70" s="121"/>
      <c r="T70" s="121"/>
      <c r="U70" s="121"/>
      <c r="V70" s="93"/>
      <c r="W70" s="93"/>
      <c r="X70" s="93"/>
      <c r="Y70" s="93"/>
      <c r="Z70" s="93"/>
    </row>
    <row r="71" spans="1:26" ht="12">
      <c r="A71" s="93"/>
      <c r="B71" s="93"/>
      <c r="C71" s="93"/>
      <c r="D71" s="93"/>
      <c r="E71" s="93"/>
      <c r="F71" s="93"/>
      <c r="G71" s="93"/>
      <c r="H71" s="93"/>
      <c r="I71" s="93"/>
      <c r="J71" s="93"/>
      <c r="K71" s="93"/>
      <c r="L71" s="93"/>
      <c r="M71" s="121"/>
      <c r="N71" s="267"/>
      <c r="O71" s="121" t="s">
        <v>167</v>
      </c>
      <c r="P71" s="121"/>
      <c r="Q71" s="121"/>
      <c r="R71" s="121"/>
      <c r="S71" s="121"/>
      <c r="T71" s="121"/>
      <c r="U71" s="121"/>
      <c r="V71" s="93"/>
      <c r="W71" s="93"/>
      <c r="X71" s="93"/>
      <c r="Y71" s="93"/>
      <c r="Z71" s="93"/>
    </row>
    <row r="72" spans="1:26" ht="12">
      <c r="A72" s="93"/>
      <c r="B72" s="93"/>
      <c r="C72" s="93"/>
      <c r="D72" s="93"/>
      <c r="E72" s="93"/>
      <c r="F72" s="93"/>
      <c r="G72" s="93"/>
      <c r="H72" s="93"/>
      <c r="I72" s="93"/>
      <c r="J72" s="93"/>
      <c r="K72" s="93"/>
      <c r="L72" s="93"/>
      <c r="M72" s="121"/>
      <c r="N72" s="267"/>
      <c r="O72" s="121" t="s">
        <v>194</v>
      </c>
      <c r="P72" s="121"/>
      <c r="Q72" s="121"/>
      <c r="R72" s="121"/>
      <c r="S72" s="121"/>
      <c r="T72" s="121"/>
      <c r="U72" s="121"/>
      <c r="V72" s="93"/>
      <c r="W72" s="93"/>
      <c r="X72" s="93"/>
      <c r="Y72" s="93"/>
      <c r="Z72" s="93"/>
    </row>
    <row r="73" spans="1:26" ht="12">
      <c r="A73" s="93"/>
      <c r="B73" s="93"/>
      <c r="C73" s="93"/>
      <c r="D73" s="93"/>
      <c r="E73" s="93"/>
      <c r="F73" s="93"/>
      <c r="G73" s="93"/>
      <c r="H73" s="93"/>
      <c r="I73" s="93"/>
      <c r="J73" s="93"/>
      <c r="K73" s="93"/>
      <c r="L73" s="93"/>
      <c r="M73" s="121"/>
      <c r="N73" s="121"/>
      <c r="O73" s="121"/>
      <c r="P73" s="121"/>
      <c r="Q73" s="121"/>
      <c r="R73" s="121"/>
      <c r="S73" s="121"/>
      <c r="T73" s="121"/>
      <c r="U73" s="121"/>
      <c r="V73" s="93"/>
      <c r="W73" s="93"/>
      <c r="X73" s="93"/>
      <c r="Y73" s="93"/>
      <c r="Z73" s="93"/>
    </row>
    <row r="74" spans="1:26" ht="12">
      <c r="A74" s="93"/>
      <c r="B74" s="93"/>
      <c r="C74" s="93"/>
      <c r="D74" s="93"/>
      <c r="E74" s="93"/>
      <c r="F74" s="93"/>
      <c r="G74" s="93"/>
      <c r="H74" s="93"/>
      <c r="I74" s="93"/>
      <c r="J74" s="93"/>
      <c r="K74" s="93"/>
      <c r="L74" s="93"/>
      <c r="M74" s="121"/>
      <c r="N74" s="121"/>
      <c r="O74" s="121"/>
      <c r="P74" s="121"/>
      <c r="Q74" s="121"/>
      <c r="R74" s="121"/>
      <c r="S74" s="121"/>
      <c r="T74" s="121"/>
      <c r="U74" s="121"/>
      <c r="V74" s="93"/>
      <c r="W74" s="93"/>
      <c r="X74" s="93"/>
      <c r="Y74" s="93"/>
      <c r="Z74" s="93"/>
    </row>
    <row r="75" spans="1:26" ht="12">
      <c r="A75" s="93"/>
      <c r="B75" s="93"/>
      <c r="C75" s="93"/>
      <c r="D75" s="93"/>
      <c r="E75" s="93"/>
      <c r="F75" s="93"/>
      <c r="G75" s="93"/>
      <c r="H75" s="93"/>
      <c r="I75" s="93"/>
      <c r="J75" s="93"/>
      <c r="K75" s="93"/>
      <c r="L75" s="93"/>
      <c r="M75" s="121"/>
      <c r="N75" s="272">
        <v>-0.99</v>
      </c>
      <c r="O75" s="271"/>
      <c r="P75" s="121"/>
      <c r="Q75" s="121"/>
      <c r="R75" s="121"/>
      <c r="S75" s="121"/>
      <c r="T75" s="121"/>
      <c r="U75" s="121"/>
      <c r="V75" s="93"/>
      <c r="W75" s="93"/>
      <c r="X75" s="93"/>
      <c r="Y75" s="93"/>
      <c r="Z75" s="93"/>
    </row>
    <row r="76" spans="1:26" ht="12">
      <c r="A76" s="93"/>
      <c r="B76" s="93"/>
      <c r="C76" s="93"/>
      <c r="D76" s="93"/>
      <c r="E76" s="93"/>
      <c r="F76" s="93"/>
      <c r="G76" s="93"/>
      <c r="H76" s="93"/>
      <c r="I76" s="93"/>
      <c r="J76" s="93"/>
      <c r="K76" s="93"/>
      <c r="L76" s="93"/>
      <c r="M76" s="121"/>
      <c r="N76" s="272">
        <v>1</v>
      </c>
      <c r="O76" s="271"/>
      <c r="P76" s="121"/>
      <c r="Q76" s="121"/>
      <c r="R76" s="121"/>
      <c r="S76" s="121"/>
      <c r="T76" s="121"/>
      <c r="U76" s="121"/>
      <c r="V76" s="93"/>
      <c r="W76" s="93"/>
      <c r="X76" s="93"/>
      <c r="Y76" s="93"/>
      <c r="Z76" s="93"/>
    </row>
    <row r="77" spans="1:26" ht="12">
      <c r="A77" s="93"/>
      <c r="B77" s="93"/>
      <c r="C77" s="93"/>
      <c r="D77" s="93"/>
      <c r="E77" s="93"/>
      <c r="F77" s="93"/>
      <c r="G77" s="93"/>
      <c r="H77" s="93"/>
      <c r="I77" s="93"/>
      <c r="J77" s="93"/>
      <c r="K77" s="93"/>
      <c r="L77" s="93"/>
      <c r="M77" s="121"/>
      <c r="N77" s="121"/>
      <c r="O77" s="121"/>
      <c r="P77" s="121"/>
      <c r="Q77" s="121"/>
      <c r="R77" s="121"/>
      <c r="S77" s="121"/>
      <c r="T77" s="121"/>
      <c r="U77" s="121"/>
      <c r="V77" s="93"/>
      <c r="W77" s="93"/>
      <c r="X77" s="93"/>
      <c r="Y77" s="93"/>
      <c r="Z77" s="93"/>
    </row>
    <row r="78" spans="1:26" ht="12">
      <c r="A78" s="93"/>
      <c r="B78" s="93"/>
      <c r="C78" s="93"/>
      <c r="D78" s="93"/>
      <c r="E78" s="93"/>
      <c r="F78" s="93"/>
      <c r="G78" s="93"/>
      <c r="H78" s="93"/>
      <c r="I78" s="93"/>
      <c r="J78" s="93"/>
      <c r="K78" s="93"/>
      <c r="L78" s="93"/>
      <c r="M78" s="121"/>
      <c r="N78" s="121"/>
      <c r="O78" s="121"/>
      <c r="P78" s="121"/>
      <c r="Q78" s="121"/>
      <c r="R78" s="121"/>
      <c r="S78" s="121"/>
      <c r="T78" s="121"/>
      <c r="U78" s="121"/>
      <c r="V78" s="93"/>
      <c r="W78" s="93"/>
      <c r="X78" s="93"/>
      <c r="Y78" s="93"/>
      <c r="Z78" s="93"/>
    </row>
    <row r="79" spans="1:26" ht="12">
      <c r="A79" s="93"/>
      <c r="B79" s="93"/>
      <c r="C79" s="93"/>
      <c r="D79" s="93"/>
      <c r="E79" s="93"/>
      <c r="F79" s="93"/>
      <c r="G79" s="93"/>
      <c r="H79" s="93"/>
      <c r="I79" s="93"/>
      <c r="J79" s="93"/>
      <c r="K79" s="93"/>
      <c r="L79" s="93"/>
      <c r="M79" s="121"/>
      <c r="N79" s="121"/>
      <c r="O79" s="121"/>
      <c r="P79" s="121"/>
      <c r="Q79" s="121"/>
      <c r="R79" s="121"/>
      <c r="S79" s="121"/>
      <c r="T79" s="121"/>
      <c r="U79" s="121"/>
      <c r="V79" s="93"/>
      <c r="W79" s="93"/>
      <c r="X79" s="93"/>
      <c r="Y79" s="93"/>
      <c r="Z79" s="93"/>
    </row>
    <row r="80" spans="1:26" ht="12">
      <c r="A80" s="93"/>
      <c r="B80" s="93"/>
      <c r="C80" s="93"/>
      <c r="D80" s="93"/>
      <c r="E80" s="93"/>
      <c r="F80" s="93"/>
      <c r="G80" s="93"/>
      <c r="H80" s="93"/>
      <c r="I80" s="93"/>
      <c r="J80" s="93"/>
      <c r="K80" s="93"/>
      <c r="L80" s="93"/>
      <c r="M80" s="121"/>
      <c r="N80" s="121"/>
      <c r="O80" s="121"/>
      <c r="P80" s="121"/>
      <c r="Q80" s="121"/>
      <c r="R80" s="121"/>
      <c r="S80" s="121"/>
      <c r="T80" s="121"/>
      <c r="U80" s="121"/>
      <c r="V80" s="93"/>
      <c r="W80" s="93"/>
      <c r="X80" s="93"/>
      <c r="Y80" s="93"/>
      <c r="Z80" s="93"/>
    </row>
    <row r="81" spans="1:26" ht="12">
      <c r="A81" s="93"/>
      <c r="B81" s="93"/>
      <c r="C81" s="93"/>
      <c r="D81" s="93"/>
      <c r="E81" s="93"/>
      <c r="F81" s="93"/>
      <c r="G81" s="93"/>
      <c r="H81" s="93"/>
      <c r="I81" s="93"/>
      <c r="J81" s="93"/>
      <c r="K81" s="93"/>
      <c r="L81" s="93"/>
      <c r="M81" s="121"/>
      <c r="N81" s="121"/>
      <c r="O81" s="121"/>
      <c r="P81" s="121"/>
      <c r="Q81" s="121"/>
      <c r="R81" s="121"/>
      <c r="S81" s="121"/>
      <c r="T81" s="121"/>
      <c r="U81" s="121"/>
      <c r="V81" s="93"/>
      <c r="W81" s="93"/>
      <c r="X81" s="93"/>
      <c r="Y81" s="93"/>
      <c r="Z81" s="93"/>
    </row>
    <row r="82" spans="1:26" ht="12">
      <c r="A82" s="93"/>
      <c r="B82" s="93"/>
      <c r="C82" s="93"/>
      <c r="D82" s="93"/>
      <c r="E82" s="93"/>
      <c r="F82" s="93"/>
      <c r="G82" s="93"/>
      <c r="H82" s="93"/>
      <c r="I82" s="93"/>
      <c r="J82" s="93"/>
      <c r="K82" s="93"/>
      <c r="L82" s="93"/>
      <c r="M82" s="121"/>
      <c r="N82" s="121"/>
      <c r="O82" s="121"/>
      <c r="P82" s="121"/>
      <c r="Q82" s="121"/>
      <c r="R82" s="121"/>
      <c r="S82" s="121"/>
      <c r="T82" s="121"/>
      <c r="U82" s="121"/>
      <c r="V82" s="93"/>
      <c r="W82" s="93"/>
      <c r="X82" s="93"/>
      <c r="Y82" s="93"/>
      <c r="Z82" s="93"/>
    </row>
    <row r="83" spans="1:26" ht="12">
      <c r="A83" s="93"/>
      <c r="B83" s="93"/>
      <c r="C83" s="93"/>
      <c r="D83" s="93"/>
      <c r="E83" s="93"/>
      <c r="F83" s="93"/>
      <c r="G83" s="93"/>
      <c r="H83" s="93"/>
      <c r="I83" s="93"/>
      <c r="J83" s="93"/>
      <c r="K83" s="93"/>
      <c r="L83" s="93"/>
      <c r="M83" s="121"/>
      <c r="N83" s="121"/>
      <c r="O83" s="121"/>
      <c r="P83" s="121"/>
      <c r="Q83" s="121"/>
      <c r="R83" s="121"/>
      <c r="S83" s="121"/>
      <c r="T83" s="121"/>
      <c r="U83" s="121"/>
      <c r="V83" s="93"/>
      <c r="W83" s="93"/>
      <c r="X83" s="93"/>
      <c r="Y83" s="93"/>
      <c r="Z83" s="93"/>
    </row>
    <row r="84" spans="1:26" ht="12">
      <c r="A84" s="93"/>
      <c r="B84" s="93"/>
      <c r="C84" s="93"/>
      <c r="D84" s="93"/>
      <c r="E84" s="93"/>
      <c r="F84" s="93"/>
      <c r="G84" s="93"/>
      <c r="H84" s="93"/>
      <c r="I84" s="93"/>
      <c r="J84" s="93"/>
      <c r="K84" s="93"/>
      <c r="L84" s="93"/>
      <c r="M84" s="121"/>
      <c r="N84" s="121"/>
      <c r="O84" s="121"/>
      <c r="P84" s="121"/>
      <c r="Q84" s="121"/>
      <c r="R84" s="121"/>
      <c r="S84" s="121"/>
      <c r="T84" s="121"/>
      <c r="U84" s="121"/>
      <c r="V84" s="93"/>
      <c r="W84" s="93"/>
      <c r="X84" s="93"/>
      <c r="Y84" s="93"/>
      <c r="Z84" s="93"/>
    </row>
    <row r="85" spans="1:26" ht="12">
      <c r="A85" s="93"/>
      <c r="B85" s="93"/>
      <c r="C85" s="93"/>
      <c r="D85" s="93"/>
      <c r="E85" s="93"/>
      <c r="F85" s="93"/>
      <c r="G85" s="93"/>
      <c r="H85" s="93"/>
      <c r="I85" s="93"/>
      <c r="J85" s="93"/>
      <c r="K85" s="93"/>
      <c r="L85" s="93"/>
      <c r="M85" s="121"/>
      <c r="N85" s="121"/>
      <c r="O85" s="121"/>
      <c r="P85" s="121"/>
      <c r="Q85" s="121"/>
      <c r="R85" s="121"/>
      <c r="S85" s="121"/>
      <c r="T85" s="121"/>
      <c r="U85" s="121"/>
      <c r="V85" s="93"/>
      <c r="W85" s="93"/>
      <c r="X85" s="93"/>
      <c r="Y85" s="93"/>
      <c r="Z85" s="93"/>
    </row>
    <row r="86" spans="1:26" ht="12">
      <c r="A86" s="93"/>
      <c r="B86" s="93"/>
      <c r="C86" s="93"/>
      <c r="D86" s="93"/>
      <c r="E86" s="93"/>
      <c r="F86" s="93"/>
      <c r="G86" s="93"/>
      <c r="H86" s="93"/>
      <c r="I86" s="93"/>
      <c r="J86" s="93"/>
      <c r="K86" s="93"/>
      <c r="L86" s="93"/>
      <c r="M86" s="121"/>
      <c r="N86" s="121"/>
      <c r="O86" s="121"/>
      <c r="P86" s="121"/>
      <c r="Q86" s="121"/>
      <c r="R86" s="121"/>
      <c r="S86" s="121"/>
      <c r="T86" s="121"/>
      <c r="U86" s="121"/>
      <c r="V86" s="93"/>
      <c r="W86" s="93"/>
      <c r="X86" s="93"/>
      <c r="Y86" s="93"/>
      <c r="Z86" s="93"/>
    </row>
    <row r="87" spans="1:26" ht="12">
      <c r="A87" s="93"/>
      <c r="B87" s="93"/>
      <c r="C87" s="93"/>
      <c r="D87" s="93"/>
      <c r="E87" s="93"/>
      <c r="F87" s="93"/>
      <c r="G87" s="93"/>
      <c r="H87" s="93"/>
      <c r="I87" s="93"/>
      <c r="J87" s="93"/>
      <c r="K87" s="93"/>
      <c r="L87" s="93"/>
      <c r="M87" s="121"/>
      <c r="N87" s="121"/>
      <c r="O87" s="121"/>
      <c r="P87" s="121"/>
      <c r="Q87" s="121"/>
      <c r="R87" s="121"/>
      <c r="S87" s="121"/>
      <c r="T87" s="121"/>
      <c r="U87" s="121"/>
      <c r="V87" s="93"/>
      <c r="W87" s="93"/>
      <c r="X87" s="93"/>
      <c r="Y87" s="93"/>
      <c r="Z87" s="93"/>
    </row>
    <row r="88" spans="1:26" ht="12">
      <c r="A88" s="93"/>
      <c r="B88" s="93"/>
      <c r="C88" s="93"/>
      <c r="D88" s="93"/>
      <c r="E88" s="93"/>
      <c r="F88" s="93"/>
      <c r="G88" s="93"/>
      <c r="H88" s="93"/>
      <c r="I88" s="93"/>
      <c r="J88" s="93"/>
      <c r="K88" s="93"/>
      <c r="L88" s="93"/>
      <c r="M88" s="121"/>
      <c r="N88" s="121"/>
      <c r="O88" s="121"/>
      <c r="P88" s="121"/>
      <c r="Q88" s="121"/>
      <c r="R88" s="121"/>
      <c r="S88" s="121"/>
      <c r="T88" s="121"/>
      <c r="U88" s="121"/>
      <c r="V88" s="93"/>
      <c r="W88" s="93"/>
      <c r="X88" s="93"/>
      <c r="Y88" s="93"/>
      <c r="Z88" s="93"/>
    </row>
    <row r="89" spans="1:26" ht="12">
      <c r="A89" s="93"/>
      <c r="B89" s="93"/>
      <c r="C89" s="93"/>
      <c r="D89" s="93"/>
      <c r="E89" s="93"/>
      <c r="F89" s="93"/>
      <c r="G89" s="93"/>
      <c r="H89" s="93"/>
      <c r="I89" s="93"/>
      <c r="J89" s="93"/>
      <c r="K89" s="93"/>
      <c r="L89" s="93"/>
      <c r="M89" s="121"/>
      <c r="N89" s="121"/>
      <c r="O89" s="121"/>
      <c r="P89" s="121"/>
      <c r="Q89" s="121"/>
      <c r="R89" s="121"/>
      <c r="S89" s="121"/>
      <c r="T89" s="121"/>
      <c r="U89" s="121"/>
      <c r="V89" s="93"/>
      <c r="W89" s="93"/>
      <c r="X89" s="93"/>
      <c r="Y89" s="93"/>
      <c r="Z89" s="93"/>
    </row>
    <row r="90" spans="1:26" ht="12">
      <c r="A90" s="93"/>
      <c r="B90" s="93"/>
      <c r="C90" s="93"/>
      <c r="D90" s="93"/>
      <c r="E90" s="93"/>
      <c r="F90" s="93"/>
      <c r="G90" s="93"/>
      <c r="H90" s="93"/>
      <c r="I90" s="93"/>
      <c r="J90" s="93"/>
      <c r="K90" s="93"/>
      <c r="L90" s="93"/>
      <c r="M90" s="121"/>
      <c r="N90" s="121"/>
      <c r="O90" s="121"/>
      <c r="P90" s="121"/>
      <c r="Q90" s="121"/>
      <c r="R90" s="121"/>
      <c r="S90" s="121"/>
      <c r="T90" s="121"/>
      <c r="U90" s="121"/>
      <c r="V90" s="93"/>
      <c r="W90" s="93"/>
      <c r="X90" s="93"/>
      <c r="Y90" s="93"/>
      <c r="Z90" s="93"/>
    </row>
    <row r="91" spans="1:26" ht="12">
      <c r="A91" s="93"/>
      <c r="B91" s="93"/>
      <c r="C91" s="93"/>
      <c r="D91" s="93"/>
      <c r="E91" s="93"/>
      <c r="F91" s="93"/>
      <c r="G91" s="93"/>
      <c r="H91" s="93"/>
      <c r="I91" s="93"/>
      <c r="J91" s="93"/>
      <c r="K91" s="93"/>
      <c r="L91" s="93"/>
      <c r="M91" s="121"/>
      <c r="N91" s="121"/>
      <c r="O91" s="121"/>
      <c r="P91" s="121"/>
      <c r="Q91" s="121"/>
      <c r="R91" s="121"/>
      <c r="S91" s="121"/>
      <c r="T91" s="121"/>
      <c r="U91" s="121"/>
      <c r="V91" s="93"/>
      <c r="W91" s="93"/>
      <c r="X91" s="93"/>
      <c r="Y91" s="93"/>
      <c r="Z91" s="93"/>
    </row>
    <row r="92" spans="1:26" ht="12">
      <c r="A92" s="93"/>
      <c r="B92" s="93"/>
      <c r="C92" s="93"/>
      <c r="D92" s="93"/>
      <c r="E92" s="93"/>
      <c r="F92" s="93"/>
      <c r="G92" s="93"/>
      <c r="H92" s="93"/>
      <c r="I92" s="93"/>
      <c r="J92" s="93"/>
      <c r="K92" s="93"/>
      <c r="L92" s="93"/>
      <c r="M92" s="121"/>
      <c r="N92" s="121"/>
      <c r="O92" s="121"/>
      <c r="P92" s="121"/>
      <c r="Q92" s="121"/>
      <c r="R92" s="121"/>
      <c r="S92" s="121"/>
      <c r="T92" s="121"/>
      <c r="U92" s="121"/>
      <c r="V92" s="93"/>
      <c r="W92" s="93"/>
      <c r="X92" s="93"/>
      <c r="Y92" s="93"/>
      <c r="Z92" s="93"/>
    </row>
    <row r="93" spans="1:26" ht="12">
      <c r="A93" s="93"/>
      <c r="B93" s="93"/>
      <c r="C93" s="93"/>
      <c r="D93" s="93"/>
      <c r="E93" s="93"/>
      <c r="F93" s="93"/>
      <c r="G93" s="93"/>
      <c r="H93" s="93"/>
      <c r="I93" s="93"/>
      <c r="J93" s="93"/>
      <c r="K93" s="93"/>
      <c r="L93" s="93"/>
      <c r="M93" s="121"/>
      <c r="N93" s="121"/>
      <c r="O93" s="121"/>
      <c r="P93" s="121"/>
      <c r="Q93" s="121"/>
      <c r="R93" s="121"/>
      <c r="S93" s="121"/>
      <c r="T93" s="121"/>
      <c r="U93" s="121"/>
      <c r="V93" s="93"/>
      <c r="W93" s="93"/>
      <c r="X93" s="93"/>
      <c r="Y93" s="93"/>
      <c r="Z93" s="93"/>
    </row>
    <row r="94" spans="1:26" ht="12">
      <c r="A94" s="93"/>
      <c r="B94" s="93"/>
      <c r="C94" s="93"/>
      <c r="D94" s="93"/>
      <c r="E94" s="93"/>
      <c r="F94" s="93"/>
      <c r="G94" s="93"/>
      <c r="H94" s="93"/>
      <c r="I94" s="93"/>
      <c r="J94" s="93"/>
      <c r="K94" s="93"/>
      <c r="L94" s="93"/>
      <c r="M94" s="121"/>
      <c r="N94" s="121"/>
      <c r="O94" s="121"/>
      <c r="P94" s="121"/>
      <c r="Q94" s="121"/>
      <c r="R94" s="121"/>
      <c r="S94" s="121"/>
      <c r="T94" s="121"/>
      <c r="U94" s="121"/>
      <c r="V94" s="93"/>
      <c r="W94" s="93"/>
      <c r="X94" s="93"/>
      <c r="Y94" s="93"/>
      <c r="Z94" s="93"/>
    </row>
    <row r="95" spans="1:26" ht="12">
      <c r="A95" s="93"/>
      <c r="B95" s="93"/>
      <c r="C95" s="93"/>
      <c r="D95" s="93"/>
      <c r="E95" s="93"/>
      <c r="F95" s="93"/>
      <c r="G95" s="93"/>
      <c r="H95" s="93"/>
      <c r="I95" s="93"/>
      <c r="J95" s="93"/>
      <c r="K95" s="93"/>
      <c r="L95" s="93"/>
      <c r="M95" s="121"/>
      <c r="N95" s="121"/>
      <c r="O95" s="121"/>
      <c r="P95" s="121"/>
      <c r="Q95" s="121"/>
      <c r="R95" s="121"/>
      <c r="S95" s="121"/>
      <c r="T95" s="121"/>
      <c r="U95" s="121"/>
      <c r="V95" s="93"/>
      <c r="W95" s="93"/>
      <c r="X95" s="93"/>
      <c r="Y95" s="93"/>
      <c r="Z95" s="93"/>
    </row>
    <row r="96" spans="1:26" ht="12">
      <c r="A96" s="93"/>
      <c r="B96" s="93"/>
      <c r="C96" s="93"/>
      <c r="D96" s="93"/>
      <c r="E96" s="93"/>
      <c r="F96" s="93"/>
      <c r="G96" s="93"/>
      <c r="H96" s="93"/>
      <c r="I96" s="93"/>
      <c r="J96" s="93"/>
      <c r="K96" s="93"/>
      <c r="L96" s="93"/>
      <c r="M96" s="121"/>
      <c r="N96" s="121"/>
      <c r="O96" s="121"/>
      <c r="P96" s="121"/>
      <c r="Q96" s="121"/>
      <c r="R96" s="121"/>
      <c r="S96" s="121"/>
      <c r="T96" s="121"/>
      <c r="U96" s="121"/>
      <c r="V96" s="93"/>
      <c r="W96" s="93"/>
      <c r="X96" s="93"/>
      <c r="Y96" s="93"/>
      <c r="Z96" s="93"/>
    </row>
    <row r="97" spans="1:26" ht="12">
      <c r="A97" s="93"/>
      <c r="B97" s="93"/>
      <c r="C97" s="93"/>
      <c r="D97" s="93"/>
      <c r="E97" s="93"/>
      <c r="F97" s="93"/>
      <c r="G97" s="93"/>
      <c r="H97" s="93"/>
      <c r="I97" s="93"/>
      <c r="J97" s="93"/>
      <c r="K97" s="93"/>
      <c r="L97" s="93"/>
      <c r="M97" s="121"/>
      <c r="N97" s="121"/>
      <c r="O97" s="121"/>
      <c r="P97" s="121"/>
      <c r="Q97" s="121"/>
      <c r="R97" s="121"/>
      <c r="S97" s="121"/>
      <c r="T97" s="121"/>
      <c r="U97" s="121"/>
      <c r="V97" s="93"/>
      <c r="W97" s="93"/>
      <c r="X97" s="93"/>
      <c r="Y97" s="93"/>
      <c r="Z97" s="93"/>
    </row>
    <row r="98" spans="1:26" ht="12">
      <c r="A98" s="93"/>
      <c r="B98" s="93"/>
      <c r="C98" s="93"/>
      <c r="D98" s="93"/>
      <c r="E98" s="93"/>
      <c r="F98" s="93"/>
      <c r="G98" s="93"/>
      <c r="H98" s="93"/>
      <c r="I98" s="93"/>
      <c r="J98" s="93"/>
      <c r="K98" s="93"/>
      <c r="L98" s="93"/>
      <c r="M98" s="121"/>
      <c r="N98" s="121"/>
      <c r="O98" s="121"/>
      <c r="P98" s="121"/>
      <c r="Q98" s="121"/>
      <c r="R98" s="121"/>
      <c r="S98" s="121"/>
      <c r="T98" s="121"/>
      <c r="U98" s="121"/>
      <c r="V98" s="93"/>
      <c r="W98" s="93"/>
      <c r="X98" s="93"/>
      <c r="Y98" s="93"/>
      <c r="Z98" s="93"/>
    </row>
    <row r="99" spans="1:26" ht="12">
      <c r="A99" s="93"/>
      <c r="B99" s="93"/>
      <c r="C99" s="93"/>
      <c r="D99" s="93"/>
      <c r="E99" s="93"/>
      <c r="F99" s="93"/>
      <c r="G99" s="93"/>
      <c r="H99" s="93"/>
      <c r="I99" s="93"/>
      <c r="J99" s="93"/>
      <c r="K99" s="93"/>
      <c r="L99" s="93"/>
      <c r="M99" s="121"/>
      <c r="N99" s="121"/>
      <c r="O99" s="121"/>
      <c r="P99" s="121"/>
      <c r="Q99" s="121"/>
      <c r="R99" s="121"/>
      <c r="S99" s="121"/>
      <c r="T99" s="121"/>
      <c r="U99" s="121"/>
      <c r="V99" s="93"/>
      <c r="W99" s="93"/>
      <c r="X99" s="93"/>
      <c r="Y99" s="93"/>
      <c r="Z99" s="93"/>
    </row>
    <row r="100" spans="1:26" ht="12">
      <c r="A100" s="93"/>
      <c r="B100" s="93"/>
      <c r="C100" s="93"/>
      <c r="D100" s="93"/>
      <c r="E100" s="93"/>
      <c r="F100" s="93"/>
      <c r="G100" s="93"/>
      <c r="H100" s="93"/>
      <c r="I100" s="93"/>
      <c r="J100" s="93"/>
      <c r="K100" s="93"/>
      <c r="L100" s="93"/>
      <c r="M100" s="121"/>
      <c r="N100" s="121"/>
      <c r="O100" s="121"/>
      <c r="P100" s="121"/>
      <c r="Q100" s="121"/>
      <c r="R100" s="121"/>
      <c r="S100" s="121"/>
      <c r="T100" s="121"/>
      <c r="U100" s="121"/>
      <c r="V100" s="93"/>
      <c r="W100" s="93"/>
      <c r="X100" s="93"/>
      <c r="Y100" s="93"/>
      <c r="Z100" s="93"/>
    </row>
    <row r="101" spans="1:26" ht="12">
      <c r="A101" s="93"/>
      <c r="B101" s="93"/>
      <c r="C101" s="93"/>
      <c r="D101" s="93"/>
      <c r="E101" s="93"/>
      <c r="F101" s="93"/>
      <c r="G101" s="93"/>
      <c r="H101" s="93"/>
      <c r="I101" s="93"/>
      <c r="J101" s="93"/>
      <c r="K101" s="93"/>
      <c r="L101" s="93"/>
      <c r="M101" s="121"/>
      <c r="N101" s="121"/>
      <c r="O101" s="121"/>
      <c r="P101" s="121"/>
      <c r="Q101" s="121"/>
      <c r="R101" s="121"/>
      <c r="S101" s="121"/>
      <c r="T101" s="121"/>
      <c r="U101" s="121"/>
      <c r="V101" s="93"/>
      <c r="W101" s="93"/>
      <c r="X101" s="93"/>
      <c r="Y101" s="93"/>
      <c r="Z101" s="93"/>
    </row>
    <row r="102" spans="1:26" ht="12">
      <c r="A102" s="93"/>
      <c r="B102" s="93"/>
      <c r="C102" s="93"/>
      <c r="D102" s="93"/>
      <c r="E102" s="93"/>
      <c r="F102" s="93"/>
      <c r="G102" s="93"/>
      <c r="H102" s="93"/>
      <c r="I102" s="93"/>
      <c r="J102" s="93"/>
      <c r="K102" s="93"/>
      <c r="L102" s="93"/>
      <c r="M102" s="121"/>
      <c r="N102" s="121"/>
      <c r="O102" s="121"/>
      <c r="P102" s="121"/>
      <c r="Q102" s="121"/>
      <c r="R102" s="121"/>
      <c r="S102" s="121"/>
      <c r="T102" s="121"/>
      <c r="U102" s="121"/>
      <c r="V102" s="93"/>
      <c r="W102" s="93"/>
      <c r="X102" s="93"/>
      <c r="Y102" s="93"/>
      <c r="Z102" s="93"/>
    </row>
    <row r="103" spans="1:26" ht="12">
      <c r="A103" s="93"/>
      <c r="B103" s="93"/>
      <c r="C103" s="93"/>
      <c r="D103" s="93"/>
      <c r="E103" s="93"/>
      <c r="F103" s="93"/>
      <c r="G103" s="93"/>
      <c r="H103" s="93"/>
      <c r="I103" s="93"/>
      <c r="J103" s="93"/>
      <c r="K103" s="93"/>
      <c r="L103" s="93"/>
      <c r="M103" s="121"/>
      <c r="N103" s="121"/>
      <c r="O103" s="121"/>
      <c r="P103" s="121"/>
      <c r="Q103" s="121"/>
      <c r="R103" s="121"/>
      <c r="S103" s="121"/>
      <c r="T103" s="121"/>
      <c r="U103" s="121"/>
      <c r="V103" s="93"/>
      <c r="W103" s="93"/>
      <c r="X103" s="93"/>
      <c r="Y103" s="93"/>
      <c r="Z103" s="93"/>
    </row>
    <row r="104" spans="1:26" ht="12">
      <c r="A104" s="93"/>
      <c r="B104" s="93"/>
      <c r="C104" s="93"/>
      <c r="D104" s="93"/>
      <c r="E104" s="93"/>
      <c r="F104" s="93"/>
      <c r="G104" s="93"/>
      <c r="H104" s="93"/>
      <c r="I104" s="93"/>
      <c r="J104" s="93"/>
      <c r="K104" s="93"/>
      <c r="L104" s="93"/>
      <c r="M104" s="121"/>
      <c r="N104" s="121"/>
      <c r="O104" s="121"/>
      <c r="P104" s="121"/>
      <c r="Q104" s="121"/>
      <c r="R104" s="121"/>
      <c r="S104" s="121"/>
      <c r="T104" s="121"/>
      <c r="U104" s="121"/>
      <c r="V104" s="93"/>
      <c r="W104" s="93"/>
      <c r="X104" s="93"/>
      <c r="Y104" s="93"/>
      <c r="Z104" s="93"/>
    </row>
    <row r="105" spans="1:26" ht="12">
      <c r="A105" s="93"/>
      <c r="B105" s="93"/>
      <c r="C105" s="93"/>
      <c r="D105" s="93"/>
      <c r="E105" s="93"/>
      <c r="F105" s="93"/>
      <c r="G105" s="93"/>
      <c r="H105" s="93"/>
      <c r="I105" s="93"/>
      <c r="J105" s="93"/>
      <c r="K105" s="93"/>
      <c r="L105" s="93"/>
      <c r="M105" s="121"/>
      <c r="N105" s="121"/>
      <c r="O105" s="121"/>
      <c r="P105" s="121"/>
      <c r="Q105" s="121"/>
      <c r="R105" s="121"/>
      <c r="S105" s="121"/>
      <c r="T105" s="121"/>
      <c r="U105" s="121"/>
      <c r="V105" s="93"/>
      <c r="W105" s="93"/>
      <c r="X105" s="93"/>
      <c r="Y105" s="93"/>
      <c r="Z105" s="93"/>
    </row>
    <row r="106" spans="1:26" ht="12">
      <c r="A106" s="93"/>
      <c r="B106" s="93"/>
      <c r="C106" s="93"/>
      <c r="D106" s="93"/>
      <c r="E106" s="93"/>
      <c r="F106" s="93"/>
      <c r="G106" s="93"/>
      <c r="H106" s="93"/>
      <c r="I106" s="93"/>
      <c r="J106" s="93"/>
      <c r="K106" s="93"/>
      <c r="L106" s="93"/>
      <c r="M106" s="121"/>
      <c r="N106" s="121"/>
      <c r="O106" s="121"/>
      <c r="P106" s="121"/>
      <c r="Q106" s="121"/>
      <c r="R106" s="121"/>
      <c r="S106" s="121"/>
      <c r="T106" s="121"/>
      <c r="U106" s="121"/>
      <c r="V106" s="93"/>
      <c r="W106" s="93"/>
      <c r="X106" s="93"/>
      <c r="Y106" s="93"/>
      <c r="Z106" s="93"/>
    </row>
    <row r="107" spans="1:26" ht="12">
      <c r="A107" s="93"/>
      <c r="B107" s="93"/>
      <c r="C107" s="93"/>
      <c r="D107" s="93"/>
      <c r="E107" s="93"/>
      <c r="F107" s="93"/>
      <c r="G107" s="93"/>
      <c r="H107" s="93"/>
      <c r="I107" s="93"/>
      <c r="J107" s="93"/>
      <c r="K107" s="93"/>
      <c r="L107" s="93"/>
      <c r="M107" s="121"/>
      <c r="N107" s="121"/>
      <c r="O107" s="121"/>
      <c r="P107" s="121"/>
      <c r="Q107" s="121"/>
      <c r="R107" s="121"/>
      <c r="S107" s="121"/>
      <c r="T107" s="121"/>
      <c r="U107" s="121"/>
      <c r="V107" s="93"/>
      <c r="W107" s="93"/>
      <c r="X107" s="93"/>
      <c r="Y107" s="93"/>
      <c r="Z107" s="93"/>
    </row>
    <row r="108" spans="1:26" ht="12">
      <c r="A108" s="93"/>
      <c r="B108" s="93"/>
      <c r="C108" s="93"/>
      <c r="D108" s="93"/>
      <c r="E108" s="93"/>
      <c r="F108" s="93"/>
      <c r="G108" s="93"/>
      <c r="H108" s="93"/>
      <c r="I108" s="93"/>
      <c r="J108" s="93"/>
      <c r="K108" s="93"/>
      <c r="L108" s="93"/>
      <c r="M108" s="121"/>
      <c r="N108" s="121"/>
      <c r="O108" s="121"/>
      <c r="P108" s="121"/>
      <c r="Q108" s="121"/>
      <c r="R108" s="121"/>
      <c r="S108" s="121"/>
      <c r="T108" s="121"/>
      <c r="U108" s="121"/>
      <c r="V108" s="93"/>
      <c r="W108" s="93"/>
      <c r="X108" s="93"/>
      <c r="Y108" s="93"/>
      <c r="Z108" s="93"/>
    </row>
    <row r="109" spans="1:26" ht="12">
      <c r="A109" s="93"/>
      <c r="B109" s="93"/>
      <c r="C109" s="93"/>
      <c r="D109" s="93"/>
      <c r="E109" s="93"/>
      <c r="F109" s="93"/>
      <c r="G109" s="93"/>
      <c r="H109" s="93"/>
      <c r="I109" s="93"/>
      <c r="J109" s="93"/>
      <c r="K109" s="93"/>
      <c r="L109" s="93"/>
      <c r="M109" s="121"/>
      <c r="N109" s="121"/>
      <c r="O109" s="121"/>
      <c r="P109" s="121"/>
      <c r="Q109" s="121"/>
      <c r="R109" s="121"/>
      <c r="S109" s="121"/>
      <c r="T109" s="121"/>
      <c r="U109" s="121"/>
      <c r="V109" s="93"/>
      <c r="W109" s="93"/>
      <c r="X109" s="93"/>
      <c r="Y109" s="93"/>
      <c r="Z109" s="93"/>
    </row>
    <row r="110" spans="1:26" ht="12">
      <c r="A110" s="93"/>
      <c r="B110" s="93"/>
      <c r="C110" s="93"/>
      <c r="D110" s="93"/>
      <c r="E110" s="93"/>
      <c r="F110" s="93"/>
      <c r="G110" s="93"/>
      <c r="H110" s="93"/>
      <c r="I110" s="93"/>
      <c r="J110" s="93"/>
      <c r="K110" s="93"/>
      <c r="L110" s="93"/>
      <c r="M110" s="121"/>
      <c r="N110" s="121"/>
      <c r="O110" s="121"/>
      <c r="P110" s="121"/>
      <c r="Q110" s="121"/>
      <c r="R110" s="121"/>
      <c r="S110" s="121"/>
      <c r="T110" s="121"/>
      <c r="U110" s="121"/>
      <c r="V110" s="93"/>
      <c r="W110" s="93"/>
      <c r="X110" s="93"/>
      <c r="Y110" s="93"/>
      <c r="Z110" s="93"/>
    </row>
    <row r="111" spans="1:26" ht="12">
      <c r="A111" s="93"/>
      <c r="B111" s="93"/>
      <c r="C111" s="93"/>
      <c r="D111" s="93"/>
      <c r="E111" s="93"/>
      <c r="F111" s="93"/>
      <c r="G111" s="93"/>
      <c r="H111" s="93"/>
      <c r="I111" s="93"/>
      <c r="J111" s="93"/>
      <c r="K111" s="93"/>
      <c r="L111" s="93"/>
      <c r="M111" s="121"/>
      <c r="N111" s="121"/>
      <c r="O111" s="121"/>
      <c r="P111" s="121"/>
      <c r="Q111" s="121"/>
      <c r="R111" s="121"/>
      <c r="S111" s="121"/>
      <c r="T111" s="121"/>
      <c r="U111" s="121"/>
      <c r="V111" s="93"/>
      <c r="W111" s="93"/>
      <c r="X111" s="93"/>
      <c r="Y111" s="93"/>
      <c r="Z111" s="93"/>
    </row>
    <row r="112" spans="1:26" ht="12">
      <c r="A112" s="93"/>
      <c r="B112" s="93"/>
      <c r="C112" s="93"/>
      <c r="D112" s="93"/>
      <c r="E112" s="93"/>
      <c r="F112" s="93"/>
      <c r="G112" s="93"/>
      <c r="H112" s="93"/>
      <c r="I112" s="93"/>
      <c r="J112" s="93"/>
      <c r="K112" s="93"/>
      <c r="L112" s="93"/>
      <c r="M112" s="121"/>
      <c r="N112" s="121"/>
      <c r="O112" s="121"/>
      <c r="P112" s="121"/>
      <c r="Q112" s="121"/>
      <c r="R112" s="121"/>
      <c r="S112" s="121"/>
      <c r="T112" s="121"/>
      <c r="U112" s="121"/>
      <c r="V112" s="93"/>
      <c r="W112" s="93"/>
      <c r="X112" s="93"/>
      <c r="Y112" s="93"/>
      <c r="Z112" s="93"/>
    </row>
    <row r="113" spans="1:26" ht="12">
      <c r="A113" s="93"/>
      <c r="B113" s="93"/>
      <c r="C113" s="93"/>
      <c r="D113" s="93"/>
      <c r="E113" s="93"/>
      <c r="F113" s="93"/>
      <c r="G113" s="93"/>
      <c r="H113" s="93"/>
      <c r="I113" s="93"/>
      <c r="J113" s="93"/>
      <c r="K113" s="93"/>
      <c r="L113" s="93"/>
      <c r="M113" s="121"/>
      <c r="N113" s="121"/>
      <c r="O113" s="121"/>
      <c r="P113" s="121"/>
      <c r="Q113" s="121"/>
      <c r="R113" s="121"/>
      <c r="S113" s="121"/>
      <c r="T113" s="121"/>
      <c r="U113" s="121"/>
      <c r="V113" s="93"/>
      <c r="W113" s="93"/>
      <c r="X113" s="93"/>
      <c r="Y113" s="93"/>
      <c r="Z113" s="93"/>
    </row>
    <row r="114" spans="1:26" ht="12">
      <c r="A114" s="93"/>
      <c r="B114" s="93"/>
      <c r="C114" s="93"/>
      <c r="D114" s="93"/>
      <c r="E114" s="93"/>
      <c r="F114" s="93"/>
      <c r="G114" s="93"/>
      <c r="H114" s="93"/>
      <c r="I114" s="93"/>
      <c r="J114" s="93"/>
      <c r="K114" s="93"/>
      <c r="L114" s="93"/>
      <c r="M114" s="121"/>
      <c r="N114" s="121"/>
      <c r="O114" s="121"/>
      <c r="P114" s="121"/>
      <c r="Q114" s="121"/>
      <c r="R114" s="121"/>
      <c r="S114" s="121"/>
      <c r="T114" s="121"/>
      <c r="U114" s="121"/>
      <c r="V114" s="93"/>
      <c r="W114" s="93"/>
      <c r="X114" s="93"/>
      <c r="Y114" s="93"/>
      <c r="Z114" s="93"/>
    </row>
    <row r="115" spans="1:26" ht="12">
      <c r="A115" s="93"/>
      <c r="B115" s="93"/>
      <c r="C115" s="93"/>
      <c r="D115" s="93"/>
      <c r="E115" s="93"/>
      <c r="F115" s="93"/>
      <c r="G115" s="93"/>
      <c r="H115" s="93"/>
      <c r="I115" s="93"/>
      <c r="J115" s="93"/>
      <c r="K115" s="93"/>
      <c r="L115" s="93"/>
      <c r="M115" s="121"/>
      <c r="N115" s="121"/>
      <c r="O115" s="121"/>
      <c r="P115" s="121"/>
      <c r="Q115" s="121"/>
      <c r="R115" s="121"/>
      <c r="S115" s="121"/>
      <c r="T115" s="121"/>
      <c r="U115" s="121"/>
      <c r="V115" s="93"/>
      <c r="W115" s="93"/>
      <c r="X115" s="93"/>
      <c r="Y115" s="93"/>
      <c r="Z115" s="93"/>
    </row>
    <row r="116" spans="1:26" ht="12">
      <c r="A116" s="93"/>
      <c r="B116" s="93"/>
      <c r="C116" s="93"/>
      <c r="D116" s="93"/>
      <c r="E116" s="93"/>
      <c r="F116" s="93"/>
      <c r="G116" s="93"/>
      <c r="H116" s="93"/>
      <c r="I116" s="93"/>
      <c r="J116" s="93"/>
      <c r="K116" s="93"/>
      <c r="L116" s="93"/>
      <c r="M116" s="121"/>
      <c r="N116" s="121"/>
      <c r="O116" s="121"/>
      <c r="P116" s="121"/>
      <c r="Q116" s="121"/>
      <c r="R116" s="121"/>
      <c r="S116" s="121"/>
      <c r="T116" s="121"/>
      <c r="U116" s="121"/>
      <c r="V116" s="93"/>
      <c r="W116" s="93"/>
      <c r="X116" s="93"/>
      <c r="Y116" s="93"/>
      <c r="Z116" s="93"/>
    </row>
    <row r="117" spans="1:26" ht="12">
      <c r="A117" s="93"/>
      <c r="B117" s="93"/>
      <c r="C117" s="93"/>
      <c r="D117" s="93"/>
      <c r="E117" s="93"/>
      <c r="F117" s="93"/>
      <c r="G117" s="93"/>
      <c r="H117" s="93"/>
      <c r="I117" s="93"/>
      <c r="J117" s="93"/>
      <c r="K117" s="93"/>
      <c r="L117" s="93"/>
      <c r="M117" s="121"/>
      <c r="N117" s="121"/>
      <c r="O117" s="121"/>
      <c r="P117" s="121"/>
      <c r="Q117" s="121"/>
      <c r="R117" s="121"/>
      <c r="S117" s="121"/>
      <c r="T117" s="121"/>
      <c r="U117" s="121"/>
      <c r="V117" s="93"/>
      <c r="W117" s="93"/>
      <c r="X117" s="93"/>
      <c r="Y117" s="93"/>
      <c r="Z117" s="93"/>
    </row>
    <row r="118" spans="1:26" ht="12">
      <c r="A118" s="93"/>
      <c r="B118" s="93"/>
      <c r="C118" s="93"/>
      <c r="D118" s="93"/>
      <c r="E118" s="93"/>
      <c r="F118" s="93"/>
      <c r="G118" s="93"/>
      <c r="H118" s="93"/>
      <c r="I118" s="93"/>
      <c r="J118" s="93"/>
      <c r="K118" s="93"/>
      <c r="L118" s="93"/>
      <c r="M118" s="121"/>
      <c r="N118" s="121"/>
      <c r="O118" s="121"/>
      <c r="P118" s="121"/>
      <c r="Q118" s="121"/>
      <c r="R118" s="121"/>
      <c r="S118" s="121"/>
      <c r="T118" s="121"/>
      <c r="U118" s="121"/>
      <c r="V118" s="93"/>
      <c r="W118" s="93"/>
      <c r="X118" s="93"/>
      <c r="Y118" s="93"/>
      <c r="Z118" s="93"/>
    </row>
    <row r="119" spans="1:26" ht="12">
      <c r="A119" s="93"/>
      <c r="B119" s="93"/>
      <c r="C119" s="93"/>
      <c r="D119" s="93"/>
      <c r="E119" s="93"/>
      <c r="F119" s="93"/>
      <c r="G119" s="93"/>
      <c r="H119" s="93"/>
      <c r="I119" s="93"/>
      <c r="J119" s="93"/>
      <c r="K119" s="93"/>
      <c r="L119" s="93"/>
      <c r="M119" s="121"/>
      <c r="N119" s="121"/>
      <c r="O119" s="121"/>
      <c r="P119" s="121"/>
      <c r="Q119" s="121"/>
      <c r="R119" s="121"/>
      <c r="S119" s="121"/>
      <c r="T119" s="121"/>
      <c r="U119" s="121"/>
      <c r="V119" s="93"/>
      <c r="W119" s="93"/>
      <c r="X119" s="93"/>
      <c r="Y119" s="93"/>
      <c r="Z119" s="93"/>
    </row>
    <row r="120" spans="1:26" ht="12">
      <c r="A120" s="93"/>
      <c r="B120" s="93"/>
      <c r="C120" s="93"/>
      <c r="D120" s="93"/>
      <c r="E120" s="93"/>
      <c r="F120" s="93"/>
      <c r="G120" s="93"/>
      <c r="H120" s="93"/>
      <c r="I120" s="93"/>
      <c r="J120" s="93"/>
      <c r="K120" s="93"/>
      <c r="L120" s="93"/>
      <c r="M120" s="121"/>
      <c r="N120" s="121"/>
      <c r="O120" s="121"/>
      <c r="P120" s="121"/>
      <c r="Q120" s="121"/>
      <c r="R120" s="121"/>
      <c r="S120" s="121"/>
      <c r="T120" s="121"/>
      <c r="U120" s="121"/>
      <c r="V120" s="93"/>
      <c r="W120" s="93"/>
      <c r="X120" s="93"/>
      <c r="Y120" s="93"/>
      <c r="Z120" s="93"/>
    </row>
    <row r="121" spans="1:26" ht="12">
      <c r="A121" s="93"/>
      <c r="B121" s="93"/>
      <c r="C121" s="93"/>
      <c r="D121" s="93"/>
      <c r="E121" s="93"/>
      <c r="F121" s="93"/>
      <c r="G121" s="93"/>
      <c r="H121" s="93"/>
      <c r="I121" s="93"/>
      <c r="J121" s="93"/>
      <c r="K121" s="93"/>
      <c r="L121" s="93"/>
      <c r="M121" s="121"/>
      <c r="N121" s="121"/>
      <c r="O121" s="121"/>
      <c r="P121" s="121"/>
      <c r="Q121" s="121"/>
      <c r="R121" s="121"/>
      <c r="S121" s="121"/>
      <c r="T121" s="121"/>
      <c r="U121" s="121"/>
      <c r="V121" s="93"/>
      <c r="W121" s="93"/>
      <c r="X121" s="93"/>
      <c r="Y121" s="93"/>
      <c r="Z121" s="93"/>
    </row>
    <row r="122" spans="1:21" ht="12">
      <c r="A122" s="93"/>
      <c r="B122" s="93"/>
      <c r="C122" s="93"/>
      <c r="D122" s="93"/>
      <c r="E122" s="93"/>
      <c r="M122" s="271"/>
      <c r="N122" s="271"/>
      <c r="O122" s="271"/>
      <c r="P122" s="271"/>
      <c r="Q122" s="271"/>
      <c r="R122" s="271"/>
      <c r="S122" s="271"/>
      <c r="T122" s="271"/>
      <c r="U122" s="271"/>
    </row>
    <row r="123" spans="1:21" ht="12">
      <c r="A123" s="93"/>
      <c r="B123" s="93"/>
      <c r="C123" s="93"/>
      <c r="D123" s="93"/>
      <c r="E123" s="93"/>
      <c r="M123" s="271"/>
      <c r="N123" s="271"/>
      <c r="O123" s="271"/>
      <c r="P123" s="271"/>
      <c r="Q123" s="271"/>
      <c r="R123" s="271"/>
      <c r="S123" s="271"/>
      <c r="T123" s="271"/>
      <c r="U123" s="271"/>
    </row>
    <row r="124" spans="1:21" ht="12">
      <c r="A124" s="93"/>
      <c r="B124" s="93"/>
      <c r="C124" s="93"/>
      <c r="D124" s="93"/>
      <c r="E124" s="93"/>
      <c r="M124" s="271"/>
      <c r="N124" s="271"/>
      <c r="O124" s="271"/>
      <c r="P124" s="271"/>
      <c r="Q124" s="271"/>
      <c r="R124" s="271"/>
      <c r="S124" s="271"/>
      <c r="T124" s="271"/>
      <c r="U124" s="271"/>
    </row>
    <row r="125" spans="1:21" ht="12">
      <c r="A125" s="93"/>
      <c r="B125" s="93"/>
      <c r="C125" s="93"/>
      <c r="D125" s="93"/>
      <c r="E125" s="93"/>
      <c r="M125" s="271"/>
      <c r="N125" s="271"/>
      <c r="O125" s="271"/>
      <c r="P125" s="271"/>
      <c r="Q125" s="271"/>
      <c r="R125" s="271"/>
      <c r="S125" s="271"/>
      <c r="T125" s="271"/>
      <c r="U125" s="271"/>
    </row>
    <row r="126" spans="1:21" ht="12">
      <c r="A126" s="93"/>
      <c r="B126" s="93"/>
      <c r="C126" s="93"/>
      <c r="D126" s="93"/>
      <c r="E126" s="93"/>
      <c r="M126" s="271"/>
      <c r="N126" s="271"/>
      <c r="O126" s="271"/>
      <c r="P126" s="271"/>
      <c r="Q126" s="271"/>
      <c r="R126" s="271"/>
      <c r="S126" s="271"/>
      <c r="T126" s="271"/>
      <c r="U126" s="271"/>
    </row>
    <row r="127" spans="1:21" ht="12">
      <c r="A127" s="93"/>
      <c r="B127" s="93"/>
      <c r="C127" s="93"/>
      <c r="D127" s="93"/>
      <c r="E127" s="93"/>
      <c r="M127" s="271"/>
      <c r="N127" s="271"/>
      <c r="O127" s="271"/>
      <c r="P127" s="271"/>
      <c r="Q127" s="271"/>
      <c r="R127" s="271"/>
      <c r="S127" s="271"/>
      <c r="T127" s="271"/>
      <c r="U127" s="271"/>
    </row>
    <row r="128" spans="1:21" ht="12">
      <c r="A128" s="93"/>
      <c r="B128" s="93"/>
      <c r="C128" s="93"/>
      <c r="D128" s="93"/>
      <c r="E128" s="93"/>
      <c r="M128" s="271"/>
      <c r="N128" s="271"/>
      <c r="O128" s="271"/>
      <c r="P128" s="271"/>
      <c r="Q128" s="271"/>
      <c r="R128" s="271"/>
      <c r="S128" s="271"/>
      <c r="T128" s="271"/>
      <c r="U128" s="271"/>
    </row>
    <row r="129" spans="1:21" ht="12">
      <c r="A129" s="93"/>
      <c r="B129" s="93"/>
      <c r="C129" s="93"/>
      <c r="D129" s="93"/>
      <c r="E129" s="93"/>
      <c r="M129" s="271"/>
      <c r="N129" s="271"/>
      <c r="O129" s="271"/>
      <c r="P129" s="271"/>
      <c r="Q129" s="271"/>
      <c r="R129" s="271"/>
      <c r="S129" s="271"/>
      <c r="T129" s="271"/>
      <c r="U129" s="271"/>
    </row>
    <row r="130" spans="1:21" ht="12">
      <c r="A130" s="93"/>
      <c r="B130" s="93"/>
      <c r="C130" s="93"/>
      <c r="D130" s="93"/>
      <c r="E130" s="93"/>
      <c r="M130" s="271"/>
      <c r="N130" s="271"/>
      <c r="O130" s="271"/>
      <c r="P130" s="271"/>
      <c r="Q130" s="271"/>
      <c r="R130" s="271"/>
      <c r="S130" s="271"/>
      <c r="T130" s="271"/>
      <c r="U130" s="271"/>
    </row>
    <row r="131" spans="1:21" ht="12">
      <c r="A131" s="93"/>
      <c r="B131" s="93"/>
      <c r="C131" s="93"/>
      <c r="D131" s="93"/>
      <c r="E131" s="93"/>
      <c r="M131" s="271"/>
      <c r="N131" s="271"/>
      <c r="O131" s="271"/>
      <c r="P131" s="271"/>
      <c r="Q131" s="271"/>
      <c r="R131" s="271"/>
      <c r="S131" s="271"/>
      <c r="T131" s="271"/>
      <c r="U131" s="271"/>
    </row>
    <row r="132" spans="1:21" ht="12">
      <c r="A132" s="93"/>
      <c r="B132" s="93"/>
      <c r="C132" s="93"/>
      <c r="D132" s="93"/>
      <c r="E132" s="93"/>
      <c r="M132" s="271"/>
      <c r="N132" s="271"/>
      <c r="O132" s="271"/>
      <c r="P132" s="271"/>
      <c r="Q132" s="271"/>
      <c r="R132" s="271"/>
      <c r="S132" s="271"/>
      <c r="T132" s="271"/>
      <c r="U132" s="271"/>
    </row>
    <row r="133" spans="1:21" ht="12">
      <c r="A133" s="93"/>
      <c r="B133" s="93"/>
      <c r="C133" s="93"/>
      <c r="D133" s="93"/>
      <c r="E133" s="93"/>
      <c r="M133" s="271"/>
      <c r="N133" s="271"/>
      <c r="O133" s="271"/>
      <c r="P133" s="271"/>
      <c r="Q133" s="271"/>
      <c r="R133" s="271"/>
      <c r="S133" s="271"/>
      <c r="T133" s="271"/>
      <c r="U133" s="271"/>
    </row>
    <row r="134" spans="1:21" ht="12">
      <c r="A134" s="93"/>
      <c r="B134" s="93"/>
      <c r="C134" s="93"/>
      <c r="D134" s="93"/>
      <c r="E134" s="93"/>
      <c r="M134" s="271"/>
      <c r="N134" s="271"/>
      <c r="O134" s="271"/>
      <c r="P134" s="271"/>
      <c r="Q134" s="271"/>
      <c r="R134" s="271"/>
      <c r="S134" s="271"/>
      <c r="T134" s="271"/>
      <c r="U134" s="271"/>
    </row>
    <row r="135" spans="1:21" ht="12">
      <c r="A135" s="93"/>
      <c r="B135" s="93"/>
      <c r="C135" s="93"/>
      <c r="D135" s="93"/>
      <c r="E135" s="93"/>
      <c r="M135" s="271"/>
      <c r="N135" s="271"/>
      <c r="O135" s="271"/>
      <c r="P135" s="271"/>
      <c r="Q135" s="271"/>
      <c r="R135" s="271"/>
      <c r="S135" s="271"/>
      <c r="T135" s="271"/>
      <c r="U135" s="271"/>
    </row>
    <row r="136" spans="1:21" ht="12">
      <c r="A136" s="93"/>
      <c r="B136" s="93"/>
      <c r="C136" s="93"/>
      <c r="D136" s="93"/>
      <c r="E136" s="93"/>
      <c r="M136" s="271"/>
      <c r="N136" s="271"/>
      <c r="O136" s="271"/>
      <c r="P136" s="271"/>
      <c r="Q136" s="271"/>
      <c r="R136" s="271"/>
      <c r="S136" s="271"/>
      <c r="T136" s="271"/>
      <c r="U136" s="271"/>
    </row>
    <row r="137" spans="1:21" ht="12">
      <c r="A137" s="93"/>
      <c r="B137" s="93"/>
      <c r="C137" s="93"/>
      <c r="D137" s="93"/>
      <c r="E137" s="93"/>
      <c r="M137" s="271"/>
      <c r="N137" s="271"/>
      <c r="O137" s="271"/>
      <c r="P137" s="271"/>
      <c r="Q137" s="271"/>
      <c r="R137" s="271"/>
      <c r="S137" s="271"/>
      <c r="T137" s="271"/>
      <c r="U137" s="271"/>
    </row>
    <row r="138" spans="1:21" ht="12">
      <c r="A138" s="93"/>
      <c r="B138" s="93"/>
      <c r="C138" s="93"/>
      <c r="D138" s="93"/>
      <c r="E138" s="93"/>
      <c r="M138" s="271"/>
      <c r="N138" s="271"/>
      <c r="O138" s="271"/>
      <c r="P138" s="271"/>
      <c r="Q138" s="271"/>
      <c r="R138" s="271"/>
      <c r="S138" s="271"/>
      <c r="T138" s="271"/>
      <c r="U138" s="271"/>
    </row>
    <row r="139" spans="1:21" ht="12">
      <c r="A139" s="93"/>
      <c r="B139" s="93"/>
      <c r="C139" s="93"/>
      <c r="D139" s="93"/>
      <c r="E139" s="93"/>
      <c r="M139" s="271"/>
      <c r="N139" s="271"/>
      <c r="O139" s="271"/>
      <c r="P139" s="271"/>
      <c r="Q139" s="271"/>
      <c r="R139" s="271"/>
      <c r="S139" s="271"/>
      <c r="T139" s="271"/>
      <c r="U139" s="271"/>
    </row>
    <row r="140" spans="1:21" ht="12">
      <c r="A140" s="93"/>
      <c r="B140" s="93"/>
      <c r="C140" s="93"/>
      <c r="D140" s="93"/>
      <c r="E140" s="93"/>
      <c r="M140" s="271"/>
      <c r="N140" s="271"/>
      <c r="O140" s="271"/>
      <c r="P140" s="271"/>
      <c r="Q140" s="271"/>
      <c r="R140" s="271"/>
      <c r="S140" s="271"/>
      <c r="T140" s="271"/>
      <c r="U140" s="271"/>
    </row>
    <row r="141" spans="1:21" ht="12">
      <c r="A141" s="93"/>
      <c r="B141" s="93"/>
      <c r="C141" s="93"/>
      <c r="D141" s="93"/>
      <c r="E141" s="93"/>
      <c r="M141" s="271"/>
      <c r="N141" s="271"/>
      <c r="O141" s="271"/>
      <c r="P141" s="271"/>
      <c r="Q141" s="271"/>
      <c r="R141" s="271"/>
      <c r="S141" s="271"/>
      <c r="T141" s="271"/>
      <c r="U141" s="271"/>
    </row>
    <row r="142" spans="1:21" ht="12">
      <c r="A142" s="93"/>
      <c r="B142" s="93"/>
      <c r="C142" s="93"/>
      <c r="D142" s="93"/>
      <c r="E142" s="93"/>
      <c r="M142" s="271"/>
      <c r="N142" s="271"/>
      <c r="O142" s="271"/>
      <c r="P142" s="271"/>
      <c r="Q142" s="271"/>
      <c r="R142" s="271"/>
      <c r="S142" s="271"/>
      <c r="T142" s="271"/>
      <c r="U142" s="271"/>
    </row>
    <row r="143" spans="1:21" ht="12">
      <c r="A143" s="93"/>
      <c r="B143" s="93"/>
      <c r="C143" s="93"/>
      <c r="D143" s="93"/>
      <c r="E143" s="93"/>
      <c r="M143" s="271"/>
      <c r="N143" s="271"/>
      <c r="O143" s="271"/>
      <c r="P143" s="271"/>
      <c r="Q143" s="271"/>
      <c r="R143" s="271"/>
      <c r="S143" s="271"/>
      <c r="T143" s="271"/>
      <c r="U143" s="271"/>
    </row>
    <row r="144" spans="1:21" ht="12">
      <c r="A144" s="93"/>
      <c r="B144" s="93"/>
      <c r="C144" s="93"/>
      <c r="D144" s="93"/>
      <c r="E144" s="93"/>
      <c r="M144" s="271"/>
      <c r="N144" s="271"/>
      <c r="O144" s="271"/>
      <c r="P144" s="271"/>
      <c r="Q144" s="271"/>
      <c r="R144" s="271"/>
      <c r="S144" s="271"/>
      <c r="T144" s="271"/>
      <c r="U144" s="271"/>
    </row>
    <row r="145" spans="1:21" ht="12">
      <c r="A145" s="93"/>
      <c r="B145" s="93"/>
      <c r="C145" s="93"/>
      <c r="D145" s="93"/>
      <c r="E145" s="93"/>
      <c r="M145" s="271"/>
      <c r="N145" s="271"/>
      <c r="O145" s="271"/>
      <c r="P145" s="271"/>
      <c r="Q145" s="271"/>
      <c r="R145" s="271"/>
      <c r="S145" s="271"/>
      <c r="T145" s="271"/>
      <c r="U145" s="271"/>
    </row>
    <row r="146" spans="1:21" ht="12">
      <c r="A146" s="93"/>
      <c r="B146" s="93"/>
      <c r="C146" s="93"/>
      <c r="D146" s="93"/>
      <c r="E146" s="93"/>
      <c r="M146" s="271"/>
      <c r="N146" s="271"/>
      <c r="O146" s="271"/>
      <c r="P146" s="271"/>
      <c r="Q146" s="271"/>
      <c r="R146" s="271"/>
      <c r="S146" s="271"/>
      <c r="T146" s="271"/>
      <c r="U146" s="271"/>
    </row>
    <row r="147" spans="1:21" ht="12">
      <c r="A147" s="93"/>
      <c r="B147" s="93"/>
      <c r="C147" s="93"/>
      <c r="D147" s="93"/>
      <c r="E147" s="93"/>
      <c r="M147" s="271"/>
      <c r="N147" s="271"/>
      <c r="O147" s="271"/>
      <c r="P147" s="271"/>
      <c r="Q147" s="271"/>
      <c r="R147" s="271"/>
      <c r="S147" s="271"/>
      <c r="T147" s="271"/>
      <c r="U147" s="271"/>
    </row>
    <row r="148" spans="1:21" ht="12">
      <c r="A148" s="93"/>
      <c r="B148" s="93"/>
      <c r="C148" s="93"/>
      <c r="D148" s="93"/>
      <c r="E148" s="93"/>
      <c r="M148" s="271"/>
      <c r="N148" s="271"/>
      <c r="O148" s="271"/>
      <c r="P148" s="271"/>
      <c r="Q148" s="271"/>
      <c r="R148" s="271"/>
      <c r="S148" s="271"/>
      <c r="T148" s="271"/>
      <c r="U148" s="271"/>
    </row>
    <row r="149" spans="1:21" ht="12">
      <c r="A149" s="93"/>
      <c r="B149" s="93"/>
      <c r="C149" s="93"/>
      <c r="D149" s="93"/>
      <c r="E149" s="93"/>
      <c r="M149" s="271"/>
      <c r="N149" s="271"/>
      <c r="O149" s="271"/>
      <c r="P149" s="271"/>
      <c r="Q149" s="271"/>
      <c r="R149" s="271"/>
      <c r="S149" s="271"/>
      <c r="T149" s="271"/>
      <c r="U149" s="271"/>
    </row>
    <row r="150" spans="1:21" ht="12">
      <c r="A150" s="93"/>
      <c r="B150" s="93"/>
      <c r="C150" s="93"/>
      <c r="D150" s="93"/>
      <c r="E150" s="93"/>
      <c r="M150" s="271"/>
      <c r="N150" s="271"/>
      <c r="O150" s="271"/>
      <c r="P150" s="271"/>
      <c r="Q150" s="271"/>
      <c r="R150" s="271"/>
      <c r="S150" s="271"/>
      <c r="T150" s="271"/>
      <c r="U150" s="271"/>
    </row>
    <row r="151" spans="1:21" ht="12">
      <c r="A151" s="93"/>
      <c r="B151" s="93"/>
      <c r="C151" s="93"/>
      <c r="D151" s="93"/>
      <c r="E151" s="93"/>
      <c r="M151" s="271"/>
      <c r="N151" s="271"/>
      <c r="O151" s="271"/>
      <c r="P151" s="271"/>
      <c r="Q151" s="271"/>
      <c r="R151" s="271"/>
      <c r="S151" s="271"/>
      <c r="T151" s="271"/>
      <c r="U151" s="271"/>
    </row>
    <row r="152" spans="1:21" ht="12">
      <c r="A152" s="93"/>
      <c r="B152" s="93"/>
      <c r="C152" s="93"/>
      <c r="D152" s="93"/>
      <c r="E152" s="93"/>
      <c r="M152" s="271"/>
      <c r="N152" s="271"/>
      <c r="O152" s="271"/>
      <c r="P152" s="271"/>
      <c r="Q152" s="271"/>
      <c r="R152" s="271"/>
      <c r="S152" s="271"/>
      <c r="T152" s="271"/>
      <c r="U152" s="271"/>
    </row>
    <row r="153" spans="1:21" ht="12">
      <c r="A153" s="93"/>
      <c r="B153" s="93"/>
      <c r="C153" s="93"/>
      <c r="D153" s="93"/>
      <c r="E153" s="93"/>
      <c r="M153" s="271"/>
      <c r="N153" s="271"/>
      <c r="O153" s="271"/>
      <c r="P153" s="271"/>
      <c r="Q153" s="271"/>
      <c r="R153" s="271"/>
      <c r="S153" s="271"/>
      <c r="T153" s="271"/>
      <c r="U153" s="271"/>
    </row>
    <row r="154" spans="1:21" ht="12">
      <c r="A154" s="93"/>
      <c r="B154" s="93"/>
      <c r="C154" s="93"/>
      <c r="D154" s="93"/>
      <c r="E154" s="93"/>
      <c r="M154" s="271"/>
      <c r="N154" s="271"/>
      <c r="O154" s="271"/>
      <c r="P154" s="271"/>
      <c r="Q154" s="271"/>
      <c r="R154" s="271"/>
      <c r="S154" s="271"/>
      <c r="T154" s="271"/>
      <c r="U154" s="271"/>
    </row>
    <row r="155" spans="1:21" ht="12">
      <c r="A155" s="93"/>
      <c r="B155" s="93"/>
      <c r="C155" s="93"/>
      <c r="D155" s="93"/>
      <c r="E155" s="93"/>
      <c r="M155" s="271"/>
      <c r="N155" s="271"/>
      <c r="O155" s="271"/>
      <c r="P155" s="271"/>
      <c r="Q155" s="271"/>
      <c r="R155" s="271"/>
      <c r="S155" s="271"/>
      <c r="T155" s="271"/>
      <c r="U155" s="271"/>
    </row>
    <row r="156" spans="1:21" ht="12">
      <c r="A156" s="93"/>
      <c r="B156" s="93"/>
      <c r="C156" s="93"/>
      <c r="D156" s="93"/>
      <c r="E156" s="93"/>
      <c r="M156" s="271"/>
      <c r="N156" s="271"/>
      <c r="O156" s="271"/>
      <c r="P156" s="271"/>
      <c r="Q156" s="271"/>
      <c r="R156" s="271"/>
      <c r="S156" s="271"/>
      <c r="T156" s="271"/>
      <c r="U156" s="271"/>
    </row>
    <row r="157" spans="1:21" ht="12">
      <c r="A157" s="93"/>
      <c r="B157" s="93"/>
      <c r="C157" s="93"/>
      <c r="D157" s="93"/>
      <c r="E157" s="93"/>
      <c r="M157" s="271"/>
      <c r="N157" s="271"/>
      <c r="O157" s="271"/>
      <c r="P157" s="271"/>
      <c r="Q157" s="271"/>
      <c r="R157" s="271"/>
      <c r="S157" s="271"/>
      <c r="T157" s="271"/>
      <c r="U157" s="271"/>
    </row>
    <row r="158" spans="1:21" ht="12">
      <c r="A158" s="93"/>
      <c r="B158" s="93"/>
      <c r="C158" s="93"/>
      <c r="D158" s="93"/>
      <c r="E158" s="93"/>
      <c r="M158" s="271"/>
      <c r="N158" s="271"/>
      <c r="O158" s="271"/>
      <c r="P158" s="271"/>
      <c r="Q158" s="271"/>
      <c r="R158" s="271"/>
      <c r="S158" s="271"/>
      <c r="T158" s="271"/>
      <c r="U158" s="271"/>
    </row>
    <row r="159" spans="1:21" ht="12">
      <c r="A159" s="93"/>
      <c r="B159" s="93"/>
      <c r="C159" s="93"/>
      <c r="D159" s="93"/>
      <c r="E159" s="93"/>
      <c r="M159" s="271"/>
      <c r="N159" s="271"/>
      <c r="O159" s="271"/>
      <c r="P159" s="271"/>
      <c r="Q159" s="271"/>
      <c r="R159" s="271"/>
      <c r="S159" s="271"/>
      <c r="T159" s="271"/>
      <c r="U159" s="271"/>
    </row>
    <row r="160" spans="1:21" ht="12">
      <c r="A160" s="93"/>
      <c r="B160" s="93"/>
      <c r="C160" s="93"/>
      <c r="D160" s="93"/>
      <c r="E160" s="93"/>
      <c r="M160" s="271"/>
      <c r="N160" s="271"/>
      <c r="O160" s="271"/>
      <c r="P160" s="271"/>
      <c r="Q160" s="271"/>
      <c r="R160" s="271"/>
      <c r="S160" s="271"/>
      <c r="T160" s="271"/>
      <c r="U160" s="271"/>
    </row>
    <row r="161" spans="1:21" ht="12">
      <c r="A161" s="93"/>
      <c r="B161" s="93"/>
      <c r="C161" s="93"/>
      <c r="D161" s="93"/>
      <c r="E161" s="93"/>
      <c r="M161" s="271"/>
      <c r="N161" s="271"/>
      <c r="O161" s="271"/>
      <c r="P161" s="271"/>
      <c r="Q161" s="271"/>
      <c r="R161" s="271"/>
      <c r="S161" s="271"/>
      <c r="T161" s="271"/>
      <c r="U161" s="271"/>
    </row>
    <row r="162" spans="1:21" ht="12">
      <c r="A162" s="93"/>
      <c r="B162" s="93"/>
      <c r="C162" s="93"/>
      <c r="D162" s="93"/>
      <c r="E162" s="93"/>
      <c r="M162" s="271"/>
      <c r="N162" s="271"/>
      <c r="O162" s="271"/>
      <c r="P162" s="271"/>
      <c r="Q162" s="271"/>
      <c r="R162" s="271"/>
      <c r="S162" s="271"/>
      <c r="T162" s="271"/>
      <c r="U162" s="271"/>
    </row>
    <row r="163" spans="1:21" ht="12">
      <c r="A163" s="93"/>
      <c r="B163" s="93"/>
      <c r="C163" s="93"/>
      <c r="D163" s="93"/>
      <c r="E163" s="93"/>
      <c r="M163" s="271"/>
      <c r="N163" s="271"/>
      <c r="O163" s="271"/>
      <c r="P163" s="271"/>
      <c r="Q163" s="271"/>
      <c r="R163" s="271"/>
      <c r="S163" s="271"/>
      <c r="T163" s="271"/>
      <c r="U163" s="271"/>
    </row>
    <row r="164" spans="1:21" ht="12">
      <c r="A164" s="93"/>
      <c r="B164" s="93"/>
      <c r="C164" s="93"/>
      <c r="D164" s="93"/>
      <c r="E164" s="93"/>
      <c r="M164" s="271"/>
      <c r="N164" s="271"/>
      <c r="O164" s="271"/>
      <c r="P164" s="271"/>
      <c r="Q164" s="271"/>
      <c r="R164" s="271"/>
      <c r="S164" s="271"/>
      <c r="T164" s="271"/>
      <c r="U164" s="271"/>
    </row>
    <row r="165" spans="1:21" ht="12">
      <c r="A165" s="93"/>
      <c r="B165" s="93"/>
      <c r="C165" s="93"/>
      <c r="D165" s="93"/>
      <c r="E165" s="93"/>
      <c r="M165" s="271"/>
      <c r="N165" s="271"/>
      <c r="O165" s="271"/>
      <c r="P165" s="271"/>
      <c r="Q165" s="271"/>
      <c r="R165" s="271"/>
      <c r="S165" s="271"/>
      <c r="T165" s="271"/>
      <c r="U165" s="271"/>
    </row>
    <row r="166" spans="1:21" ht="12">
      <c r="A166" s="93"/>
      <c r="B166" s="93"/>
      <c r="C166" s="93"/>
      <c r="D166" s="93"/>
      <c r="E166" s="93"/>
      <c r="M166" s="271"/>
      <c r="N166" s="271"/>
      <c r="O166" s="271"/>
      <c r="P166" s="271"/>
      <c r="Q166" s="271"/>
      <c r="R166" s="271"/>
      <c r="S166" s="271"/>
      <c r="T166" s="271"/>
      <c r="U166" s="271"/>
    </row>
    <row r="167" spans="1:21" ht="12">
      <c r="A167" s="93"/>
      <c r="B167" s="93"/>
      <c r="C167" s="93"/>
      <c r="D167" s="93"/>
      <c r="E167" s="93"/>
      <c r="M167" s="271"/>
      <c r="N167" s="271"/>
      <c r="O167" s="271"/>
      <c r="P167" s="271"/>
      <c r="Q167" s="271"/>
      <c r="R167" s="271"/>
      <c r="S167" s="271"/>
      <c r="T167" s="271"/>
      <c r="U167" s="271"/>
    </row>
    <row r="168" spans="1:21" ht="12">
      <c r="A168" s="93"/>
      <c r="B168" s="93"/>
      <c r="C168" s="93"/>
      <c r="D168" s="93"/>
      <c r="E168" s="93"/>
      <c r="M168" s="271"/>
      <c r="N168" s="271"/>
      <c r="O168" s="271"/>
      <c r="P168" s="271"/>
      <c r="Q168" s="271"/>
      <c r="R168" s="271"/>
      <c r="S168" s="271"/>
      <c r="T168" s="271"/>
      <c r="U168" s="271"/>
    </row>
    <row r="169" spans="1:21" ht="12">
      <c r="A169" s="93"/>
      <c r="B169" s="93"/>
      <c r="C169" s="93"/>
      <c r="D169" s="93"/>
      <c r="E169" s="93"/>
      <c r="M169" s="271"/>
      <c r="N169" s="271"/>
      <c r="O169" s="271"/>
      <c r="P169" s="271"/>
      <c r="Q169" s="271"/>
      <c r="R169" s="271"/>
      <c r="S169" s="271"/>
      <c r="T169" s="271"/>
      <c r="U169" s="271"/>
    </row>
    <row r="170" spans="1:21" ht="12">
      <c r="A170" s="93"/>
      <c r="B170" s="93"/>
      <c r="C170" s="93"/>
      <c r="D170" s="93"/>
      <c r="E170" s="93"/>
      <c r="M170" s="271"/>
      <c r="N170" s="271"/>
      <c r="O170" s="271"/>
      <c r="P170" s="271"/>
      <c r="Q170" s="271"/>
      <c r="R170" s="271"/>
      <c r="S170" s="271"/>
      <c r="T170" s="271"/>
      <c r="U170" s="271"/>
    </row>
    <row r="171" spans="1:21" ht="12">
      <c r="A171" s="93"/>
      <c r="B171" s="93"/>
      <c r="C171" s="93"/>
      <c r="D171" s="93"/>
      <c r="E171" s="93"/>
      <c r="M171" s="271"/>
      <c r="N171" s="271"/>
      <c r="O171" s="271"/>
      <c r="P171" s="271"/>
      <c r="Q171" s="271"/>
      <c r="R171" s="271"/>
      <c r="S171" s="271"/>
      <c r="T171" s="271"/>
      <c r="U171" s="271"/>
    </row>
    <row r="172" spans="1:21" ht="12">
      <c r="A172" s="93"/>
      <c r="B172" s="93"/>
      <c r="C172" s="93"/>
      <c r="D172" s="93"/>
      <c r="E172" s="93"/>
      <c r="M172" s="271"/>
      <c r="N172" s="271"/>
      <c r="O172" s="271"/>
      <c r="P172" s="271"/>
      <c r="Q172" s="271"/>
      <c r="R172" s="271"/>
      <c r="S172" s="271"/>
      <c r="T172" s="271"/>
      <c r="U172" s="271"/>
    </row>
    <row r="173" spans="1:21" ht="12">
      <c r="A173" s="93"/>
      <c r="B173" s="93"/>
      <c r="C173" s="93"/>
      <c r="D173" s="93"/>
      <c r="E173" s="93"/>
      <c r="M173" s="271"/>
      <c r="N173" s="271"/>
      <c r="O173" s="271"/>
      <c r="P173" s="271"/>
      <c r="Q173" s="271"/>
      <c r="R173" s="271"/>
      <c r="S173" s="271"/>
      <c r="T173" s="271"/>
      <c r="U173" s="271"/>
    </row>
    <row r="174" spans="1:21" ht="12">
      <c r="A174" s="93"/>
      <c r="B174" s="93"/>
      <c r="C174" s="93"/>
      <c r="D174" s="93"/>
      <c r="E174" s="93"/>
      <c r="M174" s="271"/>
      <c r="N174" s="271"/>
      <c r="O174" s="271"/>
      <c r="P174" s="271"/>
      <c r="Q174" s="271"/>
      <c r="R174" s="271"/>
      <c r="S174" s="271"/>
      <c r="T174" s="271"/>
      <c r="U174" s="271"/>
    </row>
    <row r="175" spans="1:21" ht="12">
      <c r="A175" s="93"/>
      <c r="B175" s="93"/>
      <c r="C175" s="93"/>
      <c r="D175" s="93"/>
      <c r="E175" s="93"/>
      <c r="M175" s="271"/>
      <c r="N175" s="271"/>
      <c r="O175" s="271"/>
      <c r="P175" s="271"/>
      <c r="Q175" s="271"/>
      <c r="R175" s="271"/>
      <c r="S175" s="271"/>
      <c r="T175" s="271"/>
      <c r="U175" s="271"/>
    </row>
    <row r="176" spans="1:5" ht="12">
      <c r="A176" s="93"/>
      <c r="B176" s="93"/>
      <c r="C176" s="93"/>
      <c r="D176" s="93"/>
      <c r="E176" s="93"/>
    </row>
    <row r="177" spans="1:5" ht="12">
      <c r="A177" s="93"/>
      <c r="B177" s="93"/>
      <c r="C177" s="93"/>
      <c r="D177" s="93"/>
      <c r="E177" s="93"/>
    </row>
    <row r="178" spans="1:5" ht="12">
      <c r="A178" s="93"/>
      <c r="B178" s="93"/>
      <c r="C178" s="93"/>
      <c r="D178" s="93"/>
      <c r="E178" s="93"/>
    </row>
    <row r="179" spans="1:5" ht="12">
      <c r="A179" s="93"/>
      <c r="B179" s="93"/>
      <c r="C179" s="93"/>
      <c r="D179" s="93"/>
      <c r="E179" s="93"/>
    </row>
    <row r="180" spans="1:5" ht="12">
      <c r="A180" s="93"/>
      <c r="B180" s="93"/>
      <c r="C180" s="93"/>
      <c r="D180" s="93"/>
      <c r="E180" s="93"/>
    </row>
    <row r="181" spans="1:5" ht="12">
      <c r="A181" s="93"/>
      <c r="B181" s="93"/>
      <c r="C181" s="93"/>
      <c r="D181" s="93"/>
      <c r="E181" s="93"/>
    </row>
    <row r="182" spans="1:5" ht="12">
      <c r="A182" s="93"/>
      <c r="B182" s="93"/>
      <c r="C182" s="93"/>
      <c r="D182" s="93"/>
      <c r="E182" s="93"/>
    </row>
    <row r="183" spans="1:5" ht="12">
      <c r="A183" s="93"/>
      <c r="B183" s="93"/>
      <c r="C183" s="93"/>
      <c r="D183" s="93"/>
      <c r="E183" s="93"/>
    </row>
    <row r="184" spans="1:5" ht="12">
      <c r="A184" s="93"/>
      <c r="B184" s="93"/>
      <c r="C184" s="93"/>
      <c r="D184" s="93"/>
      <c r="E184" s="93"/>
    </row>
    <row r="185" spans="1:5" ht="12">
      <c r="A185" s="93"/>
      <c r="B185" s="93"/>
      <c r="C185" s="93"/>
      <c r="D185" s="93"/>
      <c r="E185" s="93"/>
    </row>
    <row r="186" spans="1:5" ht="12">
      <c r="A186" s="93"/>
      <c r="B186" s="93"/>
      <c r="C186" s="93"/>
      <c r="D186" s="93"/>
      <c r="E186" s="93"/>
    </row>
    <row r="187" spans="1:5" ht="12">
      <c r="A187" s="93"/>
      <c r="B187" s="93"/>
      <c r="C187" s="93"/>
      <c r="D187" s="93"/>
      <c r="E187" s="93"/>
    </row>
    <row r="188" spans="1:5" ht="12">
      <c r="A188" s="93"/>
      <c r="B188" s="93"/>
      <c r="C188" s="93"/>
      <c r="D188" s="93"/>
      <c r="E188" s="93"/>
    </row>
    <row r="189" spans="1:5" ht="12">
      <c r="A189" s="93"/>
      <c r="B189" s="93"/>
      <c r="C189" s="93"/>
      <c r="D189" s="93"/>
      <c r="E189" s="93"/>
    </row>
    <row r="190" spans="1:5" ht="12">
      <c r="A190" s="93"/>
      <c r="B190" s="93"/>
      <c r="C190" s="93"/>
      <c r="D190" s="93"/>
      <c r="E190" s="93"/>
    </row>
    <row r="191" spans="1:5" ht="12">
      <c r="A191" s="93"/>
      <c r="B191" s="93"/>
      <c r="C191" s="93"/>
      <c r="D191" s="93"/>
      <c r="E191" s="93"/>
    </row>
    <row r="192" spans="1:5" ht="12">
      <c r="A192" s="93"/>
      <c r="B192" s="93"/>
      <c r="C192" s="93"/>
      <c r="D192" s="93"/>
      <c r="E192" s="93"/>
    </row>
    <row r="193" spans="1:5" ht="12">
      <c r="A193" s="93"/>
      <c r="B193" s="93"/>
      <c r="C193" s="93"/>
      <c r="D193" s="93"/>
      <c r="E193" s="93"/>
    </row>
    <row r="194" spans="1:5" ht="12">
      <c r="A194" s="93"/>
      <c r="B194" s="93"/>
      <c r="C194" s="93"/>
      <c r="D194" s="93"/>
      <c r="E194" s="93"/>
    </row>
    <row r="195" spans="1:5" ht="12">
      <c r="A195" s="93"/>
      <c r="B195" s="93"/>
      <c r="C195" s="93"/>
      <c r="D195" s="93"/>
      <c r="E195" s="93"/>
    </row>
    <row r="196" spans="1:5" ht="12">
      <c r="A196" s="93"/>
      <c r="B196" s="93"/>
      <c r="C196" s="93"/>
      <c r="D196" s="93"/>
      <c r="E196" s="93"/>
    </row>
    <row r="197" spans="1:5" ht="12">
      <c r="A197" s="93"/>
      <c r="B197" s="93"/>
      <c r="C197" s="93"/>
      <c r="D197" s="93"/>
      <c r="E197" s="93"/>
    </row>
    <row r="198" spans="1:5" ht="12">
      <c r="A198" s="93"/>
      <c r="B198" s="93"/>
      <c r="C198" s="93"/>
      <c r="D198" s="93"/>
      <c r="E198" s="93"/>
    </row>
    <row r="199" spans="1:5" ht="12">
      <c r="A199" s="93"/>
      <c r="B199" s="93"/>
      <c r="C199" s="93"/>
      <c r="D199" s="93"/>
      <c r="E199" s="93"/>
    </row>
    <row r="200" spans="1:5" ht="12">
      <c r="A200" s="93"/>
      <c r="B200" s="93"/>
      <c r="C200" s="93"/>
      <c r="D200" s="93"/>
      <c r="E200" s="93"/>
    </row>
    <row r="201" spans="1:5" ht="12">
      <c r="A201" s="93"/>
      <c r="B201" s="93"/>
      <c r="C201" s="93"/>
      <c r="D201" s="93"/>
      <c r="E201" s="93"/>
    </row>
    <row r="202" spans="1:5" ht="12">
      <c r="A202" s="93"/>
      <c r="B202" s="93"/>
      <c r="C202" s="93"/>
      <c r="D202" s="93"/>
      <c r="E202" s="93"/>
    </row>
    <row r="203" spans="1:5" ht="12">
      <c r="A203" s="93"/>
      <c r="B203" s="93"/>
      <c r="C203" s="93"/>
      <c r="D203" s="93"/>
      <c r="E203" s="93"/>
    </row>
    <row r="204" spans="1:5" ht="12">
      <c r="A204" s="93"/>
      <c r="B204" s="93"/>
      <c r="C204" s="93"/>
      <c r="D204" s="93"/>
      <c r="E204" s="93"/>
    </row>
    <row r="205" spans="1:5" ht="12">
      <c r="A205" s="93"/>
      <c r="B205" s="93"/>
      <c r="C205" s="93"/>
      <c r="D205" s="93"/>
      <c r="E205" s="93"/>
    </row>
    <row r="206" spans="1:5" ht="12">
      <c r="A206" s="93"/>
      <c r="B206" s="93"/>
      <c r="C206" s="93"/>
      <c r="D206" s="93"/>
      <c r="E206" s="93"/>
    </row>
    <row r="207" spans="1:5" ht="12">
      <c r="A207" s="93"/>
      <c r="B207" s="93"/>
      <c r="C207" s="93"/>
      <c r="D207" s="93"/>
      <c r="E207" s="93"/>
    </row>
    <row r="208" spans="1:5" ht="12">
      <c r="A208" s="93"/>
      <c r="B208" s="93"/>
      <c r="C208" s="93"/>
      <c r="D208" s="93"/>
      <c r="E208" s="93"/>
    </row>
    <row r="209" spans="1:5" ht="12">
      <c r="A209" s="93"/>
      <c r="B209" s="93"/>
      <c r="C209" s="93"/>
      <c r="D209" s="93"/>
      <c r="E209" s="93"/>
    </row>
    <row r="210" spans="1:5" ht="12">
      <c r="A210" s="93"/>
      <c r="B210" s="93"/>
      <c r="C210" s="93"/>
      <c r="D210" s="93"/>
      <c r="E210" s="93"/>
    </row>
    <row r="211" spans="1:5" ht="12">
      <c r="A211" s="93"/>
      <c r="B211" s="93"/>
      <c r="C211" s="93"/>
      <c r="D211" s="93"/>
      <c r="E211" s="93"/>
    </row>
    <row r="212" spans="1:5" ht="12">
      <c r="A212" s="93"/>
      <c r="B212" s="93"/>
      <c r="C212" s="93"/>
      <c r="D212" s="93"/>
      <c r="E212" s="93"/>
    </row>
    <row r="213" spans="1:5" ht="12">
      <c r="A213" s="93"/>
      <c r="B213" s="93"/>
      <c r="C213" s="93"/>
      <c r="D213" s="93"/>
      <c r="E213" s="93"/>
    </row>
    <row r="214" spans="1:5" ht="12">
      <c r="A214" s="93"/>
      <c r="B214" s="93"/>
      <c r="C214" s="93"/>
      <c r="D214" s="93"/>
      <c r="E214" s="93"/>
    </row>
    <row r="215" spans="1:5" ht="12">
      <c r="A215" s="93"/>
      <c r="B215" s="93"/>
      <c r="C215" s="93"/>
      <c r="D215" s="93"/>
      <c r="E215" s="93"/>
    </row>
    <row r="216" spans="1:5" ht="12">
      <c r="A216" s="93"/>
      <c r="B216" s="93"/>
      <c r="C216" s="93"/>
      <c r="D216" s="93"/>
      <c r="E216" s="93"/>
    </row>
    <row r="217" spans="1:5" ht="12">
      <c r="A217" s="93"/>
      <c r="B217" s="93"/>
      <c r="C217" s="93"/>
      <c r="D217" s="93"/>
      <c r="E217" s="93"/>
    </row>
    <row r="218" spans="1:5" ht="12">
      <c r="A218" s="93"/>
      <c r="B218" s="93"/>
      <c r="C218" s="93"/>
      <c r="D218" s="93"/>
      <c r="E218" s="93"/>
    </row>
    <row r="219" spans="1:5" ht="12">
      <c r="A219" s="93"/>
      <c r="B219" s="93"/>
      <c r="C219" s="93"/>
      <c r="D219" s="93"/>
      <c r="E219" s="93"/>
    </row>
    <row r="220" spans="1:5" ht="12">
      <c r="A220" s="93"/>
      <c r="B220" s="93"/>
      <c r="C220" s="93"/>
      <c r="D220" s="93"/>
      <c r="E220" s="93"/>
    </row>
    <row r="221" spans="1:5" ht="12">
      <c r="A221" s="93"/>
      <c r="B221" s="93"/>
      <c r="C221" s="93"/>
      <c r="D221" s="93"/>
      <c r="E221" s="93"/>
    </row>
    <row r="222" spans="1:5" ht="12">
      <c r="A222" s="93"/>
      <c r="B222" s="93"/>
      <c r="C222" s="93"/>
      <c r="D222" s="93"/>
      <c r="E222" s="93"/>
    </row>
    <row r="223" spans="1:5" ht="12">
      <c r="A223" s="93"/>
      <c r="B223" s="93"/>
      <c r="C223" s="93"/>
      <c r="D223" s="93"/>
      <c r="E223" s="93"/>
    </row>
    <row r="224" spans="1:5" ht="12">
      <c r="A224" s="93"/>
      <c r="B224" s="93"/>
      <c r="C224" s="93"/>
      <c r="D224" s="93"/>
      <c r="E224" s="93"/>
    </row>
    <row r="225" spans="1:5" ht="12">
      <c r="A225" s="93"/>
      <c r="B225" s="93"/>
      <c r="C225" s="93"/>
      <c r="D225" s="93"/>
      <c r="E225" s="93"/>
    </row>
    <row r="226" spans="1:5" ht="12">
      <c r="A226" s="93"/>
      <c r="B226" s="93"/>
      <c r="C226" s="93"/>
      <c r="D226" s="93"/>
      <c r="E226" s="93"/>
    </row>
    <row r="227" spans="1:5" ht="12">
      <c r="A227" s="93"/>
      <c r="B227" s="93"/>
      <c r="C227" s="93"/>
      <c r="D227" s="93"/>
      <c r="E227" s="93"/>
    </row>
    <row r="228" spans="1:5" ht="12">
      <c r="A228" s="93"/>
      <c r="B228" s="93"/>
      <c r="C228" s="93"/>
      <c r="D228" s="93"/>
      <c r="E228" s="93"/>
    </row>
    <row r="229" spans="1:5" ht="12">
      <c r="A229" s="93"/>
      <c r="B229" s="93"/>
      <c r="C229" s="93"/>
      <c r="D229" s="93"/>
      <c r="E229" s="93"/>
    </row>
    <row r="230" spans="1:5" ht="12">
      <c r="A230" s="93"/>
      <c r="B230" s="93"/>
      <c r="C230" s="93"/>
      <c r="D230" s="93"/>
      <c r="E230" s="93"/>
    </row>
    <row r="231" spans="1:5" ht="12">
      <c r="A231" s="93"/>
      <c r="B231" s="93"/>
      <c r="C231" s="93"/>
      <c r="D231" s="93"/>
      <c r="E231" s="93"/>
    </row>
    <row r="232" spans="1:5" ht="12">
      <c r="A232" s="93"/>
      <c r="B232" s="93"/>
      <c r="C232" s="93"/>
      <c r="D232" s="93"/>
      <c r="E232" s="93"/>
    </row>
    <row r="233" spans="1:5" ht="12">
      <c r="A233" s="93"/>
      <c r="B233" s="93"/>
      <c r="C233" s="93"/>
      <c r="D233" s="93"/>
      <c r="E233" s="93"/>
    </row>
    <row r="234" spans="1:5" ht="12">
      <c r="A234" s="93"/>
      <c r="B234" s="93"/>
      <c r="C234" s="93"/>
      <c r="D234" s="93"/>
      <c r="E234" s="93"/>
    </row>
    <row r="235" spans="1:5" ht="12">
      <c r="A235" s="93"/>
      <c r="B235" s="93"/>
      <c r="C235" s="93"/>
      <c r="D235" s="93"/>
      <c r="E235" s="93"/>
    </row>
    <row r="236" spans="1:5" ht="12">
      <c r="A236" s="93"/>
      <c r="B236" s="93"/>
      <c r="C236" s="93"/>
      <c r="D236" s="93"/>
      <c r="E236" s="93"/>
    </row>
    <row r="237" spans="1:5" ht="12">
      <c r="A237" s="93"/>
      <c r="B237" s="93"/>
      <c r="C237" s="93"/>
      <c r="D237" s="93"/>
      <c r="E237" s="93"/>
    </row>
    <row r="238" spans="1:5" ht="12">
      <c r="A238" s="93"/>
      <c r="B238" s="93"/>
      <c r="C238" s="93"/>
      <c r="D238" s="93"/>
      <c r="E238" s="93"/>
    </row>
    <row r="239" spans="1:5" ht="12">
      <c r="A239" s="93"/>
      <c r="B239" s="93"/>
      <c r="C239" s="93"/>
      <c r="D239" s="93"/>
      <c r="E239" s="93"/>
    </row>
    <row r="240" spans="1:5" ht="12">
      <c r="A240" s="93"/>
      <c r="B240" s="93"/>
      <c r="C240" s="93"/>
      <c r="D240" s="93"/>
      <c r="E240" s="93"/>
    </row>
    <row r="241" spans="1:5" ht="12">
      <c r="A241" s="93"/>
      <c r="B241" s="93"/>
      <c r="C241" s="93"/>
      <c r="D241" s="93"/>
      <c r="E241" s="93"/>
    </row>
    <row r="242" spans="1:5" ht="12">
      <c r="A242" s="93"/>
      <c r="B242" s="93"/>
      <c r="C242" s="93"/>
      <c r="D242" s="93"/>
      <c r="E242" s="93"/>
    </row>
    <row r="243" spans="1:5" ht="12">
      <c r="A243" s="93"/>
      <c r="B243" s="93"/>
      <c r="C243" s="93"/>
      <c r="D243" s="93"/>
      <c r="E243" s="93"/>
    </row>
    <row r="244" spans="1:5" ht="12">
      <c r="A244" s="93"/>
      <c r="B244" s="93"/>
      <c r="C244" s="93"/>
      <c r="D244" s="93"/>
      <c r="E244" s="93"/>
    </row>
    <row r="245" spans="1:5" ht="12">
      <c r="A245" s="93"/>
      <c r="B245" s="93"/>
      <c r="C245" s="93"/>
      <c r="D245" s="93"/>
      <c r="E245" s="93"/>
    </row>
    <row r="246" spans="1:5" ht="12">
      <c r="A246" s="93"/>
      <c r="B246" s="93"/>
      <c r="C246" s="93"/>
      <c r="D246" s="93"/>
      <c r="E246" s="93"/>
    </row>
    <row r="247" spans="1:5" ht="12">
      <c r="A247" s="93"/>
      <c r="B247" s="93"/>
      <c r="C247" s="93"/>
      <c r="D247" s="93"/>
      <c r="E247" s="93"/>
    </row>
    <row r="248" spans="1:5" ht="12">
      <c r="A248" s="93"/>
      <c r="B248" s="93"/>
      <c r="C248" s="93"/>
      <c r="D248" s="93"/>
      <c r="E248" s="93"/>
    </row>
    <row r="249" spans="1:5" ht="12">
      <c r="A249" s="93"/>
      <c r="B249" s="93"/>
      <c r="C249" s="93"/>
      <c r="D249" s="93"/>
      <c r="E249" s="93"/>
    </row>
    <row r="250" spans="1:5" ht="12">
      <c r="A250" s="93"/>
      <c r="B250" s="93"/>
      <c r="C250" s="93"/>
      <c r="D250" s="93"/>
      <c r="E250" s="93"/>
    </row>
    <row r="251" spans="1:5" ht="12">
      <c r="A251" s="93"/>
      <c r="B251" s="93"/>
      <c r="C251" s="93"/>
      <c r="D251" s="93"/>
      <c r="E251" s="93"/>
    </row>
    <row r="252" spans="1:5" ht="12">
      <c r="A252" s="93"/>
      <c r="B252" s="93"/>
      <c r="C252" s="93"/>
      <c r="D252" s="93"/>
      <c r="E252" s="93"/>
    </row>
    <row r="253" spans="1:5" ht="12">
      <c r="A253" s="93"/>
      <c r="B253" s="93"/>
      <c r="C253" s="93"/>
      <c r="D253" s="93"/>
      <c r="E253" s="93"/>
    </row>
    <row r="254" spans="1:5" ht="12">
      <c r="A254" s="93"/>
      <c r="B254" s="93"/>
      <c r="C254" s="93"/>
      <c r="D254" s="93"/>
      <c r="E254" s="93"/>
    </row>
    <row r="255" spans="1:5" ht="12">
      <c r="A255" s="93"/>
      <c r="B255" s="93"/>
      <c r="C255" s="93"/>
      <c r="D255" s="93"/>
      <c r="E255" s="93"/>
    </row>
    <row r="256" spans="1:5" ht="12">
      <c r="A256" s="93"/>
      <c r="B256" s="93"/>
      <c r="C256" s="93"/>
      <c r="D256" s="93"/>
      <c r="E256" s="93"/>
    </row>
    <row r="257" spans="1:5" ht="12">
      <c r="A257" s="93"/>
      <c r="B257" s="93"/>
      <c r="C257" s="93"/>
      <c r="D257" s="93"/>
      <c r="E257" s="93"/>
    </row>
    <row r="258" spans="1:5" ht="12">
      <c r="A258" s="93"/>
      <c r="B258" s="93"/>
      <c r="C258" s="93"/>
      <c r="D258" s="93"/>
      <c r="E258" s="93"/>
    </row>
    <row r="259" spans="1:5" ht="12">
      <c r="A259" s="93"/>
      <c r="B259" s="93"/>
      <c r="C259" s="93"/>
      <c r="D259" s="93"/>
      <c r="E259" s="93"/>
    </row>
    <row r="260" spans="1:5" ht="12">
      <c r="A260" s="93"/>
      <c r="B260" s="93"/>
      <c r="C260" s="93"/>
      <c r="D260" s="93"/>
      <c r="E260" s="93"/>
    </row>
    <row r="261" spans="1:5" ht="12">
      <c r="A261" s="93"/>
      <c r="B261" s="93"/>
      <c r="C261" s="93"/>
      <c r="D261" s="93"/>
      <c r="E261" s="93"/>
    </row>
    <row r="262" spans="1:5" ht="12">
      <c r="A262" s="93"/>
      <c r="B262" s="93"/>
      <c r="C262" s="93"/>
      <c r="D262" s="93"/>
      <c r="E262" s="93"/>
    </row>
    <row r="263" spans="1:5" ht="12">
      <c r="A263" s="93"/>
      <c r="B263" s="93"/>
      <c r="C263" s="93"/>
      <c r="D263" s="93"/>
      <c r="E263" s="93"/>
    </row>
    <row r="264" spans="1:5" ht="12">
      <c r="A264" s="93"/>
      <c r="B264" s="93"/>
      <c r="C264" s="93"/>
      <c r="D264" s="93"/>
      <c r="E264" s="93"/>
    </row>
    <row r="265" spans="1:5" ht="12">
      <c r="A265" s="93"/>
      <c r="B265" s="93"/>
      <c r="C265" s="93"/>
      <c r="D265" s="93"/>
      <c r="E265" s="93"/>
    </row>
    <row r="266" spans="1:5" ht="12">
      <c r="A266" s="93"/>
      <c r="B266" s="93"/>
      <c r="C266" s="93"/>
      <c r="D266" s="93"/>
      <c r="E266" s="93"/>
    </row>
    <row r="267" spans="1:5" ht="12">
      <c r="A267" s="93"/>
      <c r="B267" s="93"/>
      <c r="C267" s="93"/>
      <c r="D267" s="93"/>
      <c r="E267" s="93"/>
    </row>
    <row r="268" spans="1:5" ht="12">
      <c r="A268" s="93"/>
      <c r="B268" s="93"/>
      <c r="C268" s="93"/>
      <c r="D268" s="93"/>
      <c r="E268" s="93"/>
    </row>
    <row r="269" spans="1:5" ht="12">
      <c r="A269" s="93"/>
      <c r="B269" s="93"/>
      <c r="C269" s="93"/>
      <c r="D269" s="93"/>
      <c r="E269" s="93"/>
    </row>
    <row r="270" spans="1:5" ht="12">
      <c r="A270" s="93"/>
      <c r="B270" s="93"/>
      <c r="C270" s="93"/>
      <c r="D270" s="93"/>
      <c r="E270" s="93"/>
    </row>
    <row r="271" spans="1:5" ht="12">
      <c r="A271" s="93"/>
      <c r="B271" s="93"/>
      <c r="C271" s="93"/>
      <c r="D271" s="93"/>
      <c r="E271" s="93"/>
    </row>
    <row r="272" spans="1:5" ht="12">
      <c r="A272" s="93"/>
      <c r="B272" s="93"/>
      <c r="C272" s="93"/>
      <c r="D272" s="93"/>
      <c r="E272" s="93"/>
    </row>
    <row r="273" spans="1:5" ht="12">
      <c r="A273" s="93"/>
      <c r="B273" s="93"/>
      <c r="C273" s="93"/>
      <c r="D273" s="93"/>
      <c r="E273" s="93"/>
    </row>
    <row r="274" spans="1:5" ht="12">
      <c r="A274" s="93"/>
      <c r="B274" s="93"/>
      <c r="C274" s="93"/>
      <c r="D274" s="93"/>
      <c r="E274" s="93"/>
    </row>
    <row r="275" spans="1:5" ht="12">
      <c r="A275" s="93"/>
      <c r="B275" s="93"/>
      <c r="C275" s="93"/>
      <c r="D275" s="93"/>
      <c r="E275" s="93"/>
    </row>
    <row r="276" spans="1:5" ht="12">
      <c r="A276" s="93"/>
      <c r="B276" s="93"/>
      <c r="C276" s="93"/>
      <c r="D276" s="93"/>
      <c r="E276" s="93"/>
    </row>
    <row r="277" spans="1:5" ht="12">
      <c r="A277" s="93"/>
      <c r="B277" s="93"/>
      <c r="C277" s="93"/>
      <c r="D277" s="93"/>
      <c r="E277" s="93"/>
    </row>
    <row r="278" spans="1:5" ht="12">
      <c r="A278" s="93"/>
      <c r="B278" s="93"/>
      <c r="C278" s="93"/>
      <c r="D278" s="93"/>
      <c r="E278" s="93"/>
    </row>
    <row r="279" spans="1:5" ht="12">
      <c r="A279" s="93"/>
      <c r="B279" s="93"/>
      <c r="C279" s="93"/>
      <c r="D279" s="93"/>
      <c r="E279" s="93"/>
    </row>
    <row r="280" spans="1:5" ht="12">
      <c r="A280" s="93"/>
      <c r="B280" s="93"/>
      <c r="C280" s="93"/>
      <c r="D280" s="93"/>
      <c r="E280" s="93"/>
    </row>
    <row r="281" spans="1:5" ht="12">
      <c r="A281" s="93"/>
      <c r="B281" s="93"/>
      <c r="C281" s="93"/>
      <c r="D281" s="93"/>
      <c r="E281" s="93"/>
    </row>
    <row r="282" spans="1:5" ht="12">
      <c r="A282" s="93"/>
      <c r="B282" s="93"/>
      <c r="C282" s="93"/>
      <c r="D282" s="93"/>
      <c r="E282" s="93"/>
    </row>
    <row r="283" spans="1:5" ht="12">
      <c r="A283" s="93"/>
      <c r="B283" s="93"/>
      <c r="C283" s="93"/>
      <c r="D283" s="93"/>
      <c r="E283" s="93"/>
    </row>
    <row r="284" spans="1:5" ht="12">
      <c r="A284" s="93"/>
      <c r="B284" s="93"/>
      <c r="C284" s="93"/>
      <c r="D284" s="93"/>
      <c r="E284" s="93"/>
    </row>
    <row r="285" spans="1:5" ht="12">
      <c r="A285" s="93"/>
      <c r="B285" s="93"/>
      <c r="C285" s="93"/>
      <c r="D285" s="93"/>
      <c r="E285" s="93"/>
    </row>
    <row r="286" spans="1:5" ht="12">
      <c r="A286" s="93"/>
      <c r="B286" s="93"/>
      <c r="C286" s="93"/>
      <c r="D286" s="93"/>
      <c r="E286" s="93"/>
    </row>
    <row r="287" spans="1:5" ht="12">
      <c r="A287" s="93"/>
      <c r="B287" s="93"/>
      <c r="C287" s="93"/>
      <c r="D287" s="93"/>
      <c r="E287" s="93"/>
    </row>
    <row r="288" spans="1:5" ht="12">
      <c r="A288" s="93"/>
      <c r="B288" s="93"/>
      <c r="C288" s="93"/>
      <c r="D288" s="93"/>
      <c r="E288" s="93"/>
    </row>
    <row r="289" spans="1:5" ht="12">
      <c r="A289" s="93"/>
      <c r="B289" s="93"/>
      <c r="C289" s="93"/>
      <c r="D289" s="93"/>
      <c r="E289" s="93"/>
    </row>
    <row r="290" spans="1:5" ht="12">
      <c r="A290" s="93"/>
      <c r="B290" s="93"/>
      <c r="C290" s="93"/>
      <c r="D290" s="93"/>
      <c r="E290" s="93"/>
    </row>
    <row r="291" spans="1:5" ht="12">
      <c r="A291" s="93"/>
      <c r="B291" s="93"/>
      <c r="C291" s="93"/>
      <c r="D291" s="93"/>
      <c r="E291" s="93"/>
    </row>
    <row r="292" spans="1:5" ht="12">
      <c r="A292" s="93"/>
      <c r="B292" s="93"/>
      <c r="C292" s="93"/>
      <c r="D292" s="93"/>
      <c r="E292" s="93"/>
    </row>
    <row r="293" spans="1:5" ht="12">
      <c r="A293" s="93"/>
      <c r="B293" s="93"/>
      <c r="C293" s="93"/>
      <c r="D293" s="93"/>
      <c r="E293" s="93"/>
    </row>
    <row r="294" spans="1:5" ht="12">
      <c r="A294" s="93"/>
      <c r="B294" s="93"/>
      <c r="C294" s="93"/>
      <c r="D294" s="93"/>
      <c r="E294" s="93"/>
    </row>
    <row r="295" spans="1:5" ht="12">
      <c r="A295" s="93"/>
      <c r="B295" s="93"/>
      <c r="C295" s="93"/>
      <c r="D295" s="93"/>
      <c r="E295" s="93"/>
    </row>
    <row r="296" spans="1:5" ht="12">
      <c r="A296" s="93"/>
      <c r="B296" s="93"/>
      <c r="C296" s="93"/>
      <c r="D296" s="93"/>
      <c r="E296" s="93"/>
    </row>
    <row r="297" spans="1:5" ht="12">
      <c r="A297" s="93"/>
      <c r="B297" s="93"/>
      <c r="C297" s="93"/>
      <c r="D297" s="93"/>
      <c r="E297" s="93"/>
    </row>
    <row r="298" spans="1:5" ht="12">
      <c r="A298" s="93"/>
      <c r="B298" s="93"/>
      <c r="C298" s="93"/>
      <c r="D298" s="93"/>
      <c r="E298" s="93"/>
    </row>
    <row r="299" spans="1:5" ht="12">
      <c r="A299" s="93"/>
      <c r="B299" s="93"/>
      <c r="C299" s="93"/>
      <c r="D299" s="93"/>
      <c r="E299" s="93"/>
    </row>
    <row r="300" spans="1:5" ht="12">
      <c r="A300" s="93"/>
      <c r="B300" s="93"/>
      <c r="C300" s="93"/>
      <c r="D300" s="93"/>
      <c r="E300" s="93"/>
    </row>
    <row r="301" spans="1:5" ht="12">
      <c r="A301" s="93"/>
      <c r="B301" s="93"/>
      <c r="C301" s="93"/>
      <c r="D301" s="93"/>
      <c r="E301" s="93"/>
    </row>
    <row r="302" spans="1:5" ht="12">
      <c r="A302" s="93"/>
      <c r="B302" s="93"/>
      <c r="C302" s="93"/>
      <c r="D302" s="93"/>
      <c r="E302" s="93"/>
    </row>
    <row r="303" spans="1:5" ht="12">
      <c r="A303" s="93"/>
      <c r="B303" s="93"/>
      <c r="C303" s="93"/>
      <c r="D303" s="93"/>
      <c r="E303" s="93"/>
    </row>
    <row r="304" spans="1:5" ht="12">
      <c r="A304" s="93"/>
      <c r="B304" s="93"/>
      <c r="C304" s="93"/>
      <c r="D304" s="93"/>
      <c r="E304" s="93"/>
    </row>
    <row r="305" spans="1:5" ht="12">
      <c r="A305" s="93"/>
      <c r="B305" s="93"/>
      <c r="C305" s="93"/>
      <c r="D305" s="93"/>
      <c r="E305" s="93"/>
    </row>
    <row r="306" spans="1:5" ht="12">
      <c r="A306" s="93"/>
      <c r="B306" s="93"/>
      <c r="C306" s="93"/>
      <c r="D306" s="93"/>
      <c r="E306" s="93"/>
    </row>
    <row r="307" spans="1:5" ht="12">
      <c r="A307" s="93"/>
      <c r="B307" s="93"/>
      <c r="C307" s="93"/>
      <c r="D307" s="93"/>
      <c r="E307" s="93"/>
    </row>
    <row r="308" spans="1:5" ht="12">
      <c r="A308" s="93"/>
      <c r="B308" s="93"/>
      <c r="C308" s="93"/>
      <c r="D308" s="93"/>
      <c r="E308" s="93"/>
    </row>
    <row r="309" spans="1:5" ht="12">
      <c r="A309" s="93"/>
      <c r="B309" s="93"/>
      <c r="C309" s="93"/>
      <c r="D309" s="93"/>
      <c r="E309" s="93"/>
    </row>
    <row r="310" spans="1:5" ht="12">
      <c r="A310" s="93"/>
      <c r="B310" s="93"/>
      <c r="C310" s="93"/>
      <c r="D310" s="93"/>
      <c r="E310" s="93"/>
    </row>
    <row r="311" spans="1:5" ht="12">
      <c r="A311" s="93"/>
      <c r="B311" s="93"/>
      <c r="C311" s="93"/>
      <c r="D311" s="93"/>
      <c r="E311" s="93"/>
    </row>
    <row r="312" spans="1:5" ht="12">
      <c r="A312" s="93"/>
      <c r="B312" s="93"/>
      <c r="C312" s="93"/>
      <c r="D312" s="93"/>
      <c r="E312" s="93"/>
    </row>
    <row r="313" spans="1:5" ht="12">
      <c r="A313" s="93"/>
      <c r="B313" s="93"/>
      <c r="C313" s="93"/>
      <c r="D313" s="93"/>
      <c r="E313" s="93"/>
    </row>
    <row r="314" spans="1:5" ht="12">
      <c r="A314" s="93"/>
      <c r="B314" s="93"/>
      <c r="C314" s="93"/>
      <c r="D314" s="93"/>
      <c r="E314" s="93"/>
    </row>
    <row r="315" spans="1:5" ht="12">
      <c r="A315" s="93"/>
      <c r="B315" s="93"/>
      <c r="C315" s="93"/>
      <c r="D315" s="93"/>
      <c r="E315" s="93"/>
    </row>
    <row r="316" spans="1:5" ht="12">
      <c r="A316" s="93"/>
      <c r="B316" s="93"/>
      <c r="C316" s="93"/>
      <c r="D316" s="93"/>
      <c r="E316" s="93"/>
    </row>
    <row r="317" spans="1:5" ht="12">
      <c r="A317" s="93"/>
      <c r="B317" s="93"/>
      <c r="C317" s="93"/>
      <c r="D317" s="93"/>
      <c r="E317" s="93"/>
    </row>
    <row r="318" spans="1:5" ht="12">
      <c r="A318" s="93"/>
      <c r="B318" s="93"/>
      <c r="C318" s="93"/>
      <c r="D318" s="93"/>
      <c r="E318" s="93"/>
    </row>
    <row r="319" spans="1:5" ht="12">
      <c r="A319" s="93"/>
      <c r="B319" s="93"/>
      <c r="C319" s="93"/>
      <c r="D319" s="93"/>
      <c r="E319" s="93"/>
    </row>
    <row r="320" spans="1:5" ht="12">
      <c r="A320" s="93"/>
      <c r="B320" s="93"/>
      <c r="C320" s="93"/>
      <c r="D320" s="93"/>
      <c r="E320" s="93"/>
    </row>
    <row r="321" spans="1:5" ht="12">
      <c r="A321" s="93"/>
      <c r="B321" s="93"/>
      <c r="C321" s="93"/>
      <c r="D321" s="93"/>
      <c r="E321" s="93"/>
    </row>
    <row r="322" spans="1:5" ht="12">
      <c r="A322" s="93"/>
      <c r="B322" s="93"/>
      <c r="C322" s="93"/>
      <c r="D322" s="93"/>
      <c r="E322" s="93"/>
    </row>
    <row r="323" spans="1:5" ht="12">
      <c r="A323" s="93"/>
      <c r="B323" s="93"/>
      <c r="C323" s="93"/>
      <c r="D323" s="93"/>
      <c r="E323" s="93"/>
    </row>
    <row r="324" spans="1:5" ht="12">
      <c r="A324" s="93"/>
      <c r="B324" s="93"/>
      <c r="C324" s="93"/>
      <c r="D324" s="93"/>
      <c r="E324" s="93"/>
    </row>
    <row r="325" spans="1:5" ht="12">
      <c r="A325" s="93"/>
      <c r="B325" s="93"/>
      <c r="C325" s="93"/>
      <c r="D325" s="93"/>
      <c r="E325" s="93"/>
    </row>
    <row r="326" spans="1:5" ht="12">
      <c r="A326" s="93"/>
      <c r="B326" s="93"/>
      <c r="C326" s="93"/>
      <c r="D326" s="93"/>
      <c r="E326" s="93"/>
    </row>
    <row r="327" spans="1:5" ht="12">
      <c r="A327" s="93"/>
      <c r="B327" s="93"/>
      <c r="C327" s="93"/>
      <c r="D327" s="93"/>
      <c r="E327" s="93"/>
    </row>
    <row r="328" spans="1:5" ht="12">
      <c r="A328" s="93"/>
      <c r="B328" s="93"/>
      <c r="C328" s="93"/>
      <c r="D328" s="93"/>
      <c r="E328" s="93"/>
    </row>
    <row r="329" spans="1:5" ht="12">
      <c r="A329" s="93"/>
      <c r="B329" s="93"/>
      <c r="C329" s="93"/>
      <c r="D329" s="93"/>
      <c r="E329" s="93"/>
    </row>
    <row r="330" spans="1:5" ht="12">
      <c r="A330" s="93"/>
      <c r="B330" s="93"/>
      <c r="C330" s="93"/>
      <c r="D330" s="93"/>
      <c r="E330" s="93"/>
    </row>
    <row r="331" spans="1:5" ht="12">
      <c r="A331" s="93"/>
      <c r="B331" s="93"/>
      <c r="C331" s="93"/>
      <c r="D331" s="93"/>
      <c r="E331" s="93"/>
    </row>
    <row r="332" spans="1:5" ht="12">
      <c r="A332" s="93"/>
      <c r="B332" s="93"/>
      <c r="C332" s="93"/>
      <c r="D332" s="93"/>
      <c r="E332" s="93"/>
    </row>
    <row r="333" spans="1:5" ht="12">
      <c r="A333" s="93"/>
      <c r="B333" s="93"/>
      <c r="C333" s="93"/>
      <c r="D333" s="93"/>
      <c r="E333" s="93"/>
    </row>
    <row r="334" spans="1:5" ht="12">
      <c r="A334" s="93"/>
      <c r="B334" s="93"/>
      <c r="C334" s="93"/>
      <c r="D334" s="93"/>
      <c r="E334" s="93"/>
    </row>
    <row r="335" spans="1:5" ht="12">
      <c r="A335" s="93"/>
      <c r="B335" s="93"/>
      <c r="C335" s="93"/>
      <c r="D335" s="93"/>
      <c r="E335" s="93"/>
    </row>
    <row r="336" spans="1:5" ht="12">
      <c r="A336" s="93"/>
      <c r="B336" s="93"/>
      <c r="C336" s="93"/>
      <c r="D336" s="93"/>
      <c r="E336" s="93"/>
    </row>
    <row r="337" spans="1:5" ht="12">
      <c r="A337" s="93"/>
      <c r="B337" s="93"/>
      <c r="C337" s="93"/>
      <c r="D337" s="93"/>
      <c r="E337" s="93"/>
    </row>
    <row r="338" spans="1:5" ht="12">
      <c r="A338" s="93"/>
      <c r="B338" s="93"/>
      <c r="C338" s="93"/>
      <c r="D338" s="93"/>
      <c r="E338" s="93"/>
    </row>
    <row r="339" spans="1:5" ht="12">
      <c r="A339" s="93"/>
      <c r="B339" s="93"/>
      <c r="C339" s="93"/>
      <c r="D339" s="93"/>
      <c r="E339" s="93"/>
    </row>
    <row r="340" spans="1:5" ht="12">
      <c r="A340" s="93"/>
      <c r="B340" s="93"/>
      <c r="C340" s="93"/>
      <c r="D340" s="93"/>
      <c r="E340" s="93"/>
    </row>
    <row r="341" spans="1:5" ht="12">
      <c r="A341" s="93"/>
      <c r="B341" s="93"/>
      <c r="C341" s="93"/>
      <c r="D341" s="93"/>
      <c r="E341" s="93"/>
    </row>
    <row r="342" spans="1:5" ht="12">
      <c r="A342" s="93"/>
      <c r="B342" s="93"/>
      <c r="C342" s="93"/>
      <c r="D342" s="93"/>
      <c r="E342" s="93"/>
    </row>
    <row r="343" spans="1:5" ht="12">
      <c r="A343" s="93"/>
      <c r="B343" s="93"/>
      <c r="C343" s="93"/>
      <c r="D343" s="93"/>
      <c r="E343" s="93"/>
    </row>
    <row r="344" spans="1:5" ht="12">
      <c r="A344" s="93"/>
      <c r="B344" s="93"/>
      <c r="C344" s="93"/>
      <c r="D344" s="93"/>
      <c r="E344" s="93"/>
    </row>
    <row r="345" spans="1:5" ht="12">
      <c r="A345" s="93"/>
      <c r="B345" s="93"/>
      <c r="C345" s="93"/>
      <c r="D345" s="93"/>
      <c r="E345" s="93"/>
    </row>
    <row r="346" spans="1:5" ht="12">
      <c r="A346" s="93"/>
      <c r="B346" s="93"/>
      <c r="C346" s="93"/>
      <c r="D346" s="93"/>
      <c r="E346" s="93"/>
    </row>
    <row r="347" spans="1:5" ht="12">
      <c r="A347" s="93"/>
      <c r="B347" s="93"/>
      <c r="C347" s="93"/>
      <c r="D347" s="93"/>
      <c r="E347" s="93"/>
    </row>
    <row r="348" spans="1:5" ht="12">
      <c r="A348" s="93"/>
      <c r="B348" s="93"/>
      <c r="C348" s="93"/>
      <c r="D348" s="93"/>
      <c r="E348" s="93"/>
    </row>
    <row r="349" spans="1:5" ht="12">
      <c r="A349" s="93"/>
      <c r="B349" s="93"/>
      <c r="C349" s="93"/>
      <c r="D349" s="93"/>
      <c r="E349" s="93"/>
    </row>
    <row r="350" spans="1:5" ht="12">
      <c r="A350" s="93"/>
      <c r="B350" s="93"/>
      <c r="C350" s="93"/>
      <c r="D350" s="93"/>
      <c r="E350" s="93"/>
    </row>
    <row r="351" spans="1:5" ht="12">
      <c r="A351" s="93"/>
      <c r="B351" s="93"/>
      <c r="C351" s="93"/>
      <c r="D351" s="93"/>
      <c r="E351" s="93"/>
    </row>
    <row r="352" spans="1:5" ht="12">
      <c r="A352" s="93"/>
      <c r="B352" s="93"/>
      <c r="C352" s="93"/>
      <c r="D352" s="93"/>
      <c r="E352" s="93"/>
    </row>
    <row r="353" spans="1:5" ht="12">
      <c r="A353" s="93"/>
      <c r="B353" s="93"/>
      <c r="C353" s="93"/>
      <c r="D353" s="93"/>
      <c r="E353" s="93"/>
    </row>
    <row r="354" spans="1:5" ht="12">
      <c r="A354" s="93"/>
      <c r="B354" s="93"/>
      <c r="C354" s="93"/>
      <c r="D354" s="93"/>
      <c r="E354" s="93"/>
    </row>
    <row r="355" spans="1:5" ht="12">
      <c r="A355" s="93"/>
      <c r="B355" s="93"/>
      <c r="C355" s="93"/>
      <c r="D355" s="93"/>
      <c r="E355" s="93"/>
    </row>
    <row r="356" spans="1:5" ht="12">
      <c r="A356" s="93"/>
      <c r="B356" s="93"/>
      <c r="C356" s="93"/>
      <c r="D356" s="93"/>
      <c r="E356" s="93"/>
    </row>
    <row r="357" spans="1:5" ht="12">
      <c r="A357" s="93"/>
      <c r="B357" s="93"/>
      <c r="C357" s="93"/>
      <c r="D357" s="93"/>
      <c r="E357" s="93"/>
    </row>
    <row r="358" spans="1:5" ht="12">
      <c r="A358" s="93"/>
      <c r="B358" s="93"/>
      <c r="C358" s="93"/>
      <c r="D358" s="93"/>
      <c r="E358" s="93"/>
    </row>
    <row r="359" spans="1:5" ht="12">
      <c r="A359" s="93"/>
      <c r="B359" s="93"/>
      <c r="C359" s="93"/>
      <c r="D359" s="93"/>
      <c r="E359" s="93"/>
    </row>
    <row r="360" spans="1:5" ht="12">
      <c r="A360" s="93"/>
      <c r="B360" s="93"/>
      <c r="C360" s="93"/>
      <c r="D360" s="93"/>
      <c r="E360" s="93"/>
    </row>
    <row r="361" spans="1:5" ht="12">
      <c r="A361" s="93"/>
      <c r="B361" s="93"/>
      <c r="C361" s="93"/>
      <c r="D361" s="93"/>
      <c r="E361" s="93"/>
    </row>
    <row r="362" spans="1:5" ht="12">
      <c r="A362" s="93"/>
      <c r="B362" s="93"/>
      <c r="C362" s="93"/>
      <c r="D362" s="93"/>
      <c r="E362" s="93"/>
    </row>
    <row r="363" spans="1:5" ht="12">
      <c r="A363" s="93"/>
      <c r="B363" s="93"/>
      <c r="C363" s="93"/>
      <c r="D363" s="93"/>
      <c r="E363" s="93"/>
    </row>
    <row r="364" spans="1:5" ht="12">
      <c r="A364" s="93"/>
      <c r="B364" s="93"/>
      <c r="C364" s="93"/>
      <c r="D364" s="93"/>
      <c r="E364" s="93"/>
    </row>
  </sheetData>
  <sheetProtection password="DDD1" sheet="1" objects="1" scenarios="1"/>
  <mergeCells count="12">
    <mergeCell ref="C52:C55"/>
    <mergeCell ref="C48:C51"/>
    <mergeCell ref="C15:C22"/>
    <mergeCell ref="C23:C27"/>
    <mergeCell ref="C28:C35"/>
    <mergeCell ref="C36:C42"/>
    <mergeCell ref="E36:E42"/>
    <mergeCell ref="E48:E51"/>
    <mergeCell ref="E15:E22"/>
    <mergeCell ref="E5:E14"/>
    <mergeCell ref="E23:E27"/>
    <mergeCell ref="E28:E35"/>
  </mergeCells>
  <dataValidations count="9">
    <dataValidation type="decimal" allowBlank="1" showInputMessage="1" showErrorMessage="1" errorTitle="ALERT" error="ENTER WHOLE NUMBERS.  (MAXIMUM VALUE IS 999,999,999,999).&#10;Click Retry button." sqref="E54">
      <formula1>N75</formula1>
      <formula2>N76</formula2>
    </dataValidation>
    <dataValidation type="textLength" allowBlank="1" showErrorMessage="1" promptTitle="Condition for Cell G3:" prompt="Enter text with a length of up to 255 characters." errorTitle="ALERT " error="The text  length cannot be more than 255 characters." sqref="E43 E59 E45 E47 E56">
      <formula1>0</formula1>
      <formula2>255</formula2>
    </dataValidation>
    <dataValidation type="list" showInputMessage="1" showErrorMessage="1" sqref="A5 A15 A23 A28 A36 A43:A48 A52 A56:A59">
      <formula1>" ,No,Yes"</formula1>
    </dataValidation>
    <dataValidation type="textLength" operator="lessThan" allowBlank="1" showInputMessage="1" showErrorMessage="1" errorTitle="ALERT" error="Maximum 255 Characters." sqref="E5:E14 E28 E36:E42">
      <formula1>255</formula1>
    </dataValidation>
    <dataValidation allowBlank="1" showErrorMessage="1" promptTitle="Condition for Cell G3:" prompt="Enter text with a length of up to 255 characters." errorTitle="ALERT " error="The text  length cannot be more than 255 characters." sqref="E55"/>
    <dataValidation type="textLength" allowBlank="1" showInputMessage="1" showErrorMessage="1" errorTitle="ALERT" error="The text  length cannot be more than 255 characters." sqref="E48:E51">
      <formula1>0</formula1>
      <formula2>255</formula2>
    </dataValidation>
    <dataValidation type="whole" allowBlank="1" showInputMessage="1" showErrorMessage="1" errorTitle="ALERT" error="ENTER WHOLE NUMBERS.  (MAXIMUM VALUE IS 999,999,999,999).&#10;Click Retry button." sqref="E52:E53">
      <formula1>-999999999999</formula1>
      <formula2>999999999999</formula2>
    </dataValidation>
    <dataValidation type="textLength" allowBlank="1" showInputMessage="1" showErrorMessage="1" sqref="E15:E27">
      <formula1>0</formula1>
      <formula2>255</formula2>
    </dataValidation>
    <dataValidation type="whole" allowBlank="1" showErrorMessage="1" promptTitle="Condition for Cell G3:" prompt="Enter text with a length of up to 255 characters." errorTitle="ALERT " error="THE REPORTING PERIOD SHOULD BE GREATER THAN OR EQUAL TO 2000&#10;" sqref="D44">
      <formula1>2000</formula1>
      <formula2>2099</formula2>
    </dataValidation>
  </dataValidations>
  <printOptions/>
  <pageMargins left="0.5" right="0.5" top="1" bottom="1" header="0.5" footer="0.5"/>
  <pageSetup horizontalDpi="600" verticalDpi="600" orientation="landscape" paperSize="5" scale="80" r:id="rId3"/>
  <ignoredErrors>
    <ignoredError sqref="D48:D51 D10 D16:D22 D32:D37 D12:D14 D38:D42 D46"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K145"/>
  <sheetViews>
    <sheetView workbookViewId="0" topLeftCell="A2">
      <selection activeCell="A4" sqref="A4"/>
    </sheetView>
  </sheetViews>
  <sheetFormatPr defaultColWidth="9.00390625" defaultRowHeight="12.75"/>
  <cols>
    <col min="1" max="1" width="28.125" style="17" customWidth="1"/>
    <col min="2" max="2" width="57.25390625" style="17" customWidth="1"/>
    <col min="3" max="9" width="33.00390625" style="17" customWidth="1"/>
    <col min="10" max="10" width="29.125" style="17" customWidth="1"/>
    <col min="11" max="11" width="10.375" style="262" hidden="1" customWidth="1"/>
    <col min="12" max="16384" width="33.00390625" style="17" customWidth="1"/>
  </cols>
  <sheetData>
    <row r="1" spans="1:2" ht="19.5" customHeight="1" hidden="1">
      <c r="A1" s="64">
        <v>1</v>
      </c>
      <c r="B1" s="64">
        <f>A1+1</f>
        <v>2</v>
      </c>
    </row>
    <row r="2" spans="1:2" ht="21.75" thickBot="1">
      <c r="A2" s="43" t="str">
        <f>IF(A1&lt;=26,CONCATENATE("COLUMN ",CHAR(64+A1)),IF(MOD(A1,26)&lt;&gt;0,CONCATENATE("COLUMN ",CHAR(64+ABS(A1/26)),CHAR(64+MOD(A1,26))),CONCATENATE("COLUMN ",CHAR(64+ABS(A1/26)-1),"Z")))</f>
        <v>COLUMN A</v>
      </c>
      <c r="B2" s="43" t="str">
        <f>IF(B1&lt;=26,CONCATENATE("COLUMN ",CHAR(64+B1)),IF(MOD(B1,26)&lt;&gt;0,CONCATENATE("COLUMN ",CHAR(64+ABS(B1/26)),CHAR(64+MOD(B1,26))),CONCATENATE("COLUMN ",CHAR(64+ABS(B1/26)-1),"Z")))</f>
        <v>COLUMN B</v>
      </c>
    </row>
    <row r="3" spans="1:2" ht="54.75" thickBot="1">
      <c r="A3" s="256" t="s">
        <v>195</v>
      </c>
      <c r="B3" s="84" t="s">
        <v>196</v>
      </c>
    </row>
    <row r="4" spans="1:11" ht="114.75" customHeight="1" thickBot="1">
      <c r="A4" s="257"/>
      <c r="B4" s="83" t="str">
        <f>CONCATENATE("200",K4)</f>
        <v>2001</v>
      </c>
      <c r="K4" s="73">
        <v>1</v>
      </c>
    </row>
    <row r="5" spans="1:3" ht="21">
      <c r="A5" s="241" t="s">
        <v>1</v>
      </c>
      <c r="B5" s="46"/>
      <c r="C5" s="16"/>
    </row>
    <row r="6" spans="1:3" ht="21">
      <c r="A6" s="241" t="s">
        <v>239</v>
      </c>
      <c r="B6" s="46"/>
      <c r="C6" s="16"/>
    </row>
    <row r="7" spans="1:3" ht="21">
      <c r="A7" s="241" t="s">
        <v>0</v>
      </c>
      <c r="B7" s="46"/>
      <c r="C7" s="16"/>
    </row>
    <row r="8" spans="1:3" ht="21">
      <c r="A8" s="241" t="s">
        <v>2</v>
      </c>
      <c r="B8" s="46"/>
      <c r="C8" s="16"/>
    </row>
    <row r="9" spans="1:3" ht="21">
      <c r="A9" s="241" t="s">
        <v>3</v>
      </c>
      <c r="B9" s="46"/>
      <c r="C9" s="16"/>
    </row>
    <row r="10" spans="1:3" ht="21">
      <c r="A10" s="241" t="s">
        <v>240</v>
      </c>
      <c r="B10" s="46"/>
      <c r="C10" s="16"/>
    </row>
    <row r="11" spans="1:3" ht="21">
      <c r="A11" s="241" t="s">
        <v>5</v>
      </c>
      <c r="B11" s="46"/>
      <c r="C11" s="16"/>
    </row>
    <row r="12" spans="1:3" ht="21.75" thickBot="1">
      <c r="A12" s="241" t="s">
        <v>9</v>
      </c>
      <c r="B12" s="46"/>
      <c r="C12" s="16"/>
    </row>
    <row r="13" spans="1:3" ht="36">
      <c r="A13" s="256" t="s">
        <v>247</v>
      </c>
      <c r="B13" s="259" t="s">
        <v>248</v>
      </c>
      <c r="C13" s="16"/>
    </row>
    <row r="14" spans="1:11" ht="21">
      <c r="A14" s="263" t="s">
        <v>316</v>
      </c>
      <c r="B14" s="276" t="str">
        <f aca="true" t="shared" si="0" ref="B14:B45">IF(K14=TRUE,A14," ")</f>
        <v> </v>
      </c>
      <c r="C14" s="16"/>
      <c r="K14" s="262" t="b">
        <v>0</v>
      </c>
    </row>
    <row r="15" spans="1:11" ht="17.25" customHeight="1">
      <c r="A15" s="260" t="s">
        <v>249</v>
      </c>
      <c r="B15" s="261" t="str">
        <f t="shared" si="0"/>
        <v> </v>
      </c>
      <c r="K15" s="262" t="b">
        <v>0</v>
      </c>
    </row>
    <row r="16" spans="1:11" ht="18" customHeight="1">
      <c r="A16" s="260" t="s">
        <v>250</v>
      </c>
      <c r="B16" s="261" t="str">
        <f t="shared" si="0"/>
        <v> </v>
      </c>
      <c r="K16" s="262" t="b">
        <v>0</v>
      </c>
    </row>
    <row r="17" spans="1:11" ht="16.5" customHeight="1">
      <c r="A17" s="260" t="s">
        <v>251</v>
      </c>
      <c r="B17" s="261" t="str">
        <f t="shared" si="0"/>
        <v> </v>
      </c>
      <c r="K17" s="262" t="b">
        <v>0</v>
      </c>
    </row>
    <row r="18" spans="1:11" ht="21">
      <c r="A18" s="260" t="s">
        <v>252</v>
      </c>
      <c r="B18" s="261" t="str">
        <f t="shared" si="0"/>
        <v> </v>
      </c>
      <c r="K18" s="262" t="b">
        <v>0</v>
      </c>
    </row>
    <row r="19" spans="1:11" ht="21">
      <c r="A19" s="260" t="s">
        <v>253</v>
      </c>
      <c r="B19" s="261" t="str">
        <f t="shared" si="0"/>
        <v> </v>
      </c>
      <c r="K19" s="262" t="b">
        <v>0</v>
      </c>
    </row>
    <row r="20" spans="1:11" ht="21">
      <c r="A20" s="260" t="s">
        <v>254</v>
      </c>
      <c r="B20" s="261" t="str">
        <f t="shared" si="0"/>
        <v> </v>
      </c>
      <c r="K20" s="262" t="b">
        <v>0</v>
      </c>
    </row>
    <row r="21" spans="1:11" ht="21">
      <c r="A21" s="260" t="s">
        <v>255</v>
      </c>
      <c r="B21" s="261" t="str">
        <f t="shared" si="0"/>
        <v> </v>
      </c>
      <c r="K21" s="262" t="b">
        <v>0</v>
      </c>
    </row>
    <row r="22" spans="1:11" ht="21">
      <c r="A22" s="260" t="s">
        <v>256</v>
      </c>
      <c r="B22" s="261" t="str">
        <f t="shared" si="0"/>
        <v> </v>
      </c>
      <c r="K22" s="262" t="b">
        <v>0</v>
      </c>
    </row>
    <row r="23" spans="1:11" ht="21">
      <c r="A23" s="260" t="s">
        <v>257</v>
      </c>
      <c r="B23" s="261" t="str">
        <f t="shared" si="0"/>
        <v> </v>
      </c>
      <c r="K23" s="262" t="b">
        <v>0</v>
      </c>
    </row>
    <row r="24" spans="1:11" ht="21">
      <c r="A24" s="260" t="s">
        <v>258</v>
      </c>
      <c r="B24" s="261" t="str">
        <f t="shared" si="0"/>
        <v> </v>
      </c>
      <c r="K24" s="262" t="b">
        <v>0</v>
      </c>
    </row>
    <row r="25" spans="1:11" ht="21">
      <c r="A25" s="260" t="s">
        <v>259</v>
      </c>
      <c r="B25" s="261" t="str">
        <f t="shared" si="0"/>
        <v> </v>
      </c>
      <c r="K25" s="262" t="b">
        <v>0</v>
      </c>
    </row>
    <row r="26" spans="1:11" ht="21">
      <c r="A26" s="260" t="s">
        <v>260</v>
      </c>
      <c r="B26" s="261" t="str">
        <f t="shared" si="0"/>
        <v> </v>
      </c>
      <c r="K26" s="262" t="b">
        <v>0</v>
      </c>
    </row>
    <row r="27" spans="1:11" ht="21">
      <c r="A27" s="260" t="s">
        <v>261</v>
      </c>
      <c r="B27" s="261" t="str">
        <f t="shared" si="0"/>
        <v> </v>
      </c>
      <c r="K27" s="262" t="b">
        <v>0</v>
      </c>
    </row>
    <row r="28" spans="1:11" ht="21">
      <c r="A28" s="260" t="s">
        <v>262</v>
      </c>
      <c r="B28" s="261" t="str">
        <f t="shared" si="0"/>
        <v> </v>
      </c>
      <c r="K28" s="262" t="b">
        <v>0</v>
      </c>
    </row>
    <row r="29" spans="1:11" ht="21">
      <c r="A29" s="260" t="s">
        <v>263</v>
      </c>
      <c r="B29" s="261" t="str">
        <f t="shared" si="0"/>
        <v> </v>
      </c>
      <c r="K29" s="262" t="b">
        <v>0</v>
      </c>
    </row>
    <row r="30" spans="1:11" ht="21">
      <c r="A30" s="260" t="s">
        <v>264</v>
      </c>
      <c r="B30" s="261" t="str">
        <f t="shared" si="0"/>
        <v> </v>
      </c>
      <c r="K30" s="262" t="b">
        <v>0</v>
      </c>
    </row>
    <row r="31" spans="1:11" ht="21">
      <c r="A31" s="260" t="s">
        <v>265</v>
      </c>
      <c r="B31" s="261" t="str">
        <f t="shared" si="0"/>
        <v> </v>
      </c>
      <c r="K31" s="262" t="b">
        <v>0</v>
      </c>
    </row>
    <row r="32" spans="1:11" ht="21">
      <c r="A32" s="260" t="s">
        <v>266</v>
      </c>
      <c r="B32" s="261" t="str">
        <f t="shared" si="0"/>
        <v> </v>
      </c>
      <c r="K32" s="262" t="b">
        <v>0</v>
      </c>
    </row>
    <row r="33" spans="1:11" ht="21">
      <c r="A33" s="260" t="s">
        <v>267</v>
      </c>
      <c r="B33" s="261" t="str">
        <f t="shared" si="0"/>
        <v> </v>
      </c>
      <c r="K33" s="262" t="b">
        <v>0</v>
      </c>
    </row>
    <row r="34" spans="1:11" ht="21">
      <c r="A34" s="260" t="s">
        <v>268</v>
      </c>
      <c r="B34" s="261" t="str">
        <f t="shared" si="0"/>
        <v> </v>
      </c>
      <c r="K34" s="262" t="b">
        <v>0</v>
      </c>
    </row>
    <row r="35" spans="1:11" ht="21">
      <c r="A35" s="260" t="s">
        <v>269</v>
      </c>
      <c r="B35" s="261" t="str">
        <f t="shared" si="0"/>
        <v> </v>
      </c>
      <c r="K35" s="262" t="b">
        <v>0</v>
      </c>
    </row>
    <row r="36" spans="1:11" ht="21">
      <c r="A36" s="260" t="s">
        <v>270</v>
      </c>
      <c r="B36" s="261" t="str">
        <f t="shared" si="0"/>
        <v> </v>
      </c>
      <c r="K36" s="262" t="b">
        <v>0</v>
      </c>
    </row>
    <row r="37" spans="1:11" ht="21">
      <c r="A37" s="260" t="s">
        <v>271</v>
      </c>
      <c r="B37" s="261" t="str">
        <f t="shared" si="0"/>
        <v> </v>
      </c>
      <c r="K37" s="262" t="b">
        <v>0</v>
      </c>
    </row>
    <row r="38" spans="1:11" ht="21">
      <c r="A38" s="260" t="s">
        <v>272</v>
      </c>
      <c r="B38" s="261" t="str">
        <f t="shared" si="0"/>
        <v> </v>
      </c>
      <c r="K38" s="262" t="b">
        <v>0</v>
      </c>
    </row>
    <row r="39" spans="1:11" ht="21">
      <c r="A39" s="260" t="s">
        <v>273</v>
      </c>
      <c r="B39" s="261" t="str">
        <f t="shared" si="0"/>
        <v> </v>
      </c>
      <c r="K39" s="262" t="b">
        <v>0</v>
      </c>
    </row>
    <row r="40" spans="1:11" ht="21">
      <c r="A40" s="260" t="s">
        <v>274</v>
      </c>
      <c r="B40" s="261" t="str">
        <f t="shared" si="0"/>
        <v> </v>
      </c>
      <c r="K40" s="262" t="b">
        <v>0</v>
      </c>
    </row>
    <row r="41" spans="1:11" ht="21">
      <c r="A41" s="260" t="s">
        <v>275</v>
      </c>
      <c r="B41" s="261" t="str">
        <f t="shared" si="0"/>
        <v> </v>
      </c>
      <c r="K41" s="262" t="b">
        <v>0</v>
      </c>
    </row>
    <row r="42" spans="1:11" ht="21">
      <c r="A42" s="260" t="s">
        <v>276</v>
      </c>
      <c r="B42" s="261" t="str">
        <f t="shared" si="0"/>
        <v> </v>
      </c>
      <c r="K42" s="262" t="b">
        <v>0</v>
      </c>
    </row>
    <row r="43" spans="1:11" ht="21">
      <c r="A43" s="260" t="s">
        <v>277</v>
      </c>
      <c r="B43" s="261" t="str">
        <f t="shared" si="0"/>
        <v> </v>
      </c>
      <c r="K43" s="262" t="b">
        <v>0</v>
      </c>
    </row>
    <row r="44" spans="1:11" ht="21">
      <c r="A44" s="260" t="s">
        <v>278</v>
      </c>
      <c r="B44" s="261" t="str">
        <f t="shared" si="0"/>
        <v> </v>
      </c>
      <c r="K44" s="262" t="b">
        <v>0</v>
      </c>
    </row>
    <row r="45" spans="1:11" ht="21">
      <c r="A45" s="260" t="s">
        <v>279</v>
      </c>
      <c r="B45" s="261" t="str">
        <f t="shared" si="0"/>
        <v> </v>
      </c>
      <c r="K45" s="262" t="b">
        <v>0</v>
      </c>
    </row>
    <row r="46" spans="1:11" ht="21">
      <c r="A46" s="260" t="s">
        <v>280</v>
      </c>
      <c r="B46" s="261" t="str">
        <f aca="true" t="shared" si="1" ref="B46:B77">IF(K46=TRUE,A46," ")</f>
        <v> </v>
      </c>
      <c r="K46" s="262" t="b">
        <v>0</v>
      </c>
    </row>
    <row r="47" spans="1:11" ht="21">
      <c r="A47" s="260" t="s">
        <v>281</v>
      </c>
      <c r="B47" s="261" t="str">
        <f t="shared" si="1"/>
        <v> </v>
      </c>
      <c r="K47" s="262" t="b">
        <v>0</v>
      </c>
    </row>
    <row r="48" spans="1:11" ht="21">
      <c r="A48" s="260" t="s">
        <v>282</v>
      </c>
      <c r="B48" s="261" t="str">
        <f t="shared" si="1"/>
        <v> </v>
      </c>
      <c r="K48" s="262" t="b">
        <v>0</v>
      </c>
    </row>
    <row r="49" spans="1:11" ht="21">
      <c r="A49" s="260" t="s">
        <v>283</v>
      </c>
      <c r="B49" s="261" t="str">
        <f t="shared" si="1"/>
        <v> </v>
      </c>
      <c r="K49" s="262" t="b">
        <v>0</v>
      </c>
    </row>
    <row r="50" spans="1:11" ht="21">
      <c r="A50" s="260" t="s">
        <v>284</v>
      </c>
      <c r="B50" s="261" t="str">
        <f t="shared" si="1"/>
        <v> </v>
      </c>
      <c r="K50" s="262" t="b">
        <v>0</v>
      </c>
    </row>
    <row r="51" spans="1:11" ht="21">
      <c r="A51" s="260" t="s">
        <v>285</v>
      </c>
      <c r="B51" s="261" t="str">
        <f t="shared" si="1"/>
        <v> </v>
      </c>
      <c r="K51" s="262" t="b">
        <v>0</v>
      </c>
    </row>
    <row r="52" spans="1:11" ht="21">
      <c r="A52" s="260" t="s">
        <v>286</v>
      </c>
      <c r="B52" s="261" t="str">
        <f t="shared" si="1"/>
        <v> </v>
      </c>
      <c r="K52" s="262" t="b">
        <v>0</v>
      </c>
    </row>
    <row r="53" spans="1:11" ht="21">
      <c r="A53" s="260" t="s">
        <v>287</v>
      </c>
      <c r="B53" s="261" t="str">
        <f t="shared" si="1"/>
        <v> </v>
      </c>
      <c r="K53" s="262" t="b">
        <v>0</v>
      </c>
    </row>
    <row r="54" spans="1:11" ht="21">
      <c r="A54" s="260" t="s">
        <v>288</v>
      </c>
      <c r="B54" s="261" t="str">
        <f t="shared" si="1"/>
        <v> </v>
      </c>
      <c r="K54" s="262" t="b">
        <v>0</v>
      </c>
    </row>
    <row r="55" spans="1:11" ht="21">
      <c r="A55" s="260" t="s">
        <v>289</v>
      </c>
      <c r="B55" s="261" t="str">
        <f t="shared" si="1"/>
        <v> </v>
      </c>
      <c r="K55" s="262" t="b">
        <v>0</v>
      </c>
    </row>
    <row r="56" spans="1:11" ht="21">
      <c r="A56" s="260" t="s">
        <v>290</v>
      </c>
      <c r="B56" s="261" t="str">
        <f t="shared" si="1"/>
        <v> </v>
      </c>
      <c r="K56" s="262" t="b">
        <v>0</v>
      </c>
    </row>
    <row r="57" spans="1:11" ht="21">
      <c r="A57" s="260" t="s">
        <v>291</v>
      </c>
      <c r="B57" s="261" t="str">
        <f t="shared" si="1"/>
        <v> </v>
      </c>
      <c r="K57" s="262" t="b">
        <v>0</v>
      </c>
    </row>
    <row r="58" spans="1:11" ht="21">
      <c r="A58" s="260" t="s">
        <v>292</v>
      </c>
      <c r="B58" s="261" t="str">
        <f t="shared" si="1"/>
        <v> </v>
      </c>
      <c r="K58" s="262" t="b">
        <v>0</v>
      </c>
    </row>
    <row r="59" spans="1:11" ht="21">
      <c r="A59" s="260" t="s">
        <v>293</v>
      </c>
      <c r="B59" s="261" t="str">
        <f t="shared" si="1"/>
        <v> </v>
      </c>
      <c r="K59" s="262" t="b">
        <v>0</v>
      </c>
    </row>
    <row r="60" spans="1:11" ht="21">
      <c r="A60" s="260" t="s">
        <v>294</v>
      </c>
      <c r="B60" s="261" t="str">
        <f t="shared" si="1"/>
        <v> </v>
      </c>
      <c r="K60" s="262" t="b">
        <v>0</v>
      </c>
    </row>
    <row r="61" spans="1:11" ht="21">
      <c r="A61" s="260" t="s">
        <v>295</v>
      </c>
      <c r="B61" s="261" t="str">
        <f t="shared" si="1"/>
        <v> </v>
      </c>
      <c r="K61" s="262" t="b">
        <v>0</v>
      </c>
    </row>
    <row r="62" spans="1:11" ht="21">
      <c r="A62" s="260" t="s">
        <v>296</v>
      </c>
      <c r="B62" s="261" t="str">
        <f t="shared" si="1"/>
        <v> </v>
      </c>
      <c r="K62" s="262" t="b">
        <v>0</v>
      </c>
    </row>
    <row r="63" spans="1:11" ht="21">
      <c r="A63" s="260" t="s">
        <v>297</v>
      </c>
      <c r="B63" s="261" t="str">
        <f t="shared" si="1"/>
        <v> </v>
      </c>
      <c r="K63" s="262" t="b">
        <v>0</v>
      </c>
    </row>
    <row r="64" spans="1:11" ht="21">
      <c r="A64" s="260" t="s">
        <v>298</v>
      </c>
      <c r="B64" s="261" t="str">
        <f t="shared" si="1"/>
        <v> </v>
      </c>
      <c r="K64" s="262" t="b">
        <v>0</v>
      </c>
    </row>
    <row r="65" spans="1:11" ht="21">
      <c r="A65" s="260" t="s">
        <v>299</v>
      </c>
      <c r="B65" s="261" t="str">
        <f t="shared" si="1"/>
        <v> </v>
      </c>
      <c r="K65" s="262" t="b">
        <v>0</v>
      </c>
    </row>
    <row r="66" spans="1:11" ht="21">
      <c r="A66" s="260" t="s">
        <v>300</v>
      </c>
      <c r="B66" s="261" t="str">
        <f t="shared" si="1"/>
        <v> </v>
      </c>
      <c r="K66" s="262" t="b">
        <v>0</v>
      </c>
    </row>
    <row r="67" spans="1:11" ht="21">
      <c r="A67" s="260" t="s">
        <v>301</v>
      </c>
      <c r="B67" s="261" t="str">
        <f t="shared" si="1"/>
        <v> </v>
      </c>
      <c r="K67" s="262" t="b">
        <v>0</v>
      </c>
    </row>
    <row r="68" spans="1:11" ht="21">
      <c r="A68" s="260" t="s">
        <v>302</v>
      </c>
      <c r="B68" s="261" t="str">
        <f t="shared" si="1"/>
        <v> </v>
      </c>
      <c r="K68" s="262" t="b">
        <v>0</v>
      </c>
    </row>
    <row r="69" spans="1:11" ht="21">
      <c r="A69" s="260" t="s">
        <v>303</v>
      </c>
      <c r="B69" s="261" t="str">
        <f t="shared" si="1"/>
        <v> </v>
      </c>
      <c r="K69" s="262" t="b">
        <v>0</v>
      </c>
    </row>
    <row r="70" spans="1:11" ht="21">
      <c r="A70" s="260" t="s">
        <v>304</v>
      </c>
      <c r="B70" s="261" t="str">
        <f t="shared" si="1"/>
        <v> </v>
      </c>
      <c r="K70" s="262" t="b">
        <v>0</v>
      </c>
    </row>
    <row r="71" spans="1:11" ht="21">
      <c r="A71" s="260" t="s">
        <v>305</v>
      </c>
      <c r="B71" s="261" t="str">
        <f t="shared" si="1"/>
        <v> </v>
      </c>
      <c r="K71" s="262" t="b">
        <v>0</v>
      </c>
    </row>
    <row r="72" spans="1:11" ht="21">
      <c r="A72" s="260" t="s">
        <v>306</v>
      </c>
      <c r="B72" s="261" t="str">
        <f t="shared" si="1"/>
        <v> </v>
      </c>
      <c r="K72" s="262" t="b">
        <v>0</v>
      </c>
    </row>
    <row r="73" spans="1:11" ht="21">
      <c r="A73" s="260" t="s">
        <v>307</v>
      </c>
      <c r="B73" s="261" t="str">
        <f t="shared" si="1"/>
        <v> </v>
      </c>
      <c r="K73" s="262" t="b">
        <v>0</v>
      </c>
    </row>
    <row r="74" spans="1:11" ht="21">
      <c r="A74" s="260" t="s">
        <v>308</v>
      </c>
      <c r="B74" s="261" t="str">
        <f t="shared" si="1"/>
        <v> </v>
      </c>
      <c r="K74" s="262" t="b">
        <v>0</v>
      </c>
    </row>
    <row r="75" spans="1:11" ht="21">
      <c r="A75" s="260" t="s">
        <v>309</v>
      </c>
      <c r="B75" s="261" t="str">
        <f t="shared" si="1"/>
        <v> </v>
      </c>
      <c r="K75" s="262" t="b">
        <v>0</v>
      </c>
    </row>
    <row r="76" spans="1:11" ht="21">
      <c r="A76" s="260" t="s">
        <v>310</v>
      </c>
      <c r="B76" s="261" t="str">
        <f t="shared" si="1"/>
        <v> </v>
      </c>
      <c r="K76" s="262" t="b">
        <v>0</v>
      </c>
    </row>
    <row r="77" spans="1:11" ht="21">
      <c r="A77" s="260" t="s">
        <v>311</v>
      </c>
      <c r="B77" s="261" t="str">
        <f t="shared" si="1"/>
        <v> </v>
      </c>
      <c r="K77" s="262" t="b">
        <v>0</v>
      </c>
    </row>
    <row r="78" spans="1:11" ht="21">
      <c r="A78" s="260" t="s">
        <v>312</v>
      </c>
      <c r="B78" s="261" t="str">
        <f>IF(K78=TRUE,A78," ")</f>
        <v> </v>
      </c>
      <c r="K78" s="262" t="b">
        <v>0</v>
      </c>
    </row>
    <row r="79" spans="1:11" ht="21">
      <c r="A79" s="260" t="s">
        <v>313</v>
      </c>
      <c r="B79" s="261" t="str">
        <f>IF(K79=TRUE,A79," ")</f>
        <v> </v>
      </c>
      <c r="K79" s="262" t="b">
        <v>0</v>
      </c>
    </row>
    <row r="80" spans="1:11" ht="21">
      <c r="A80" s="260" t="s">
        <v>314</v>
      </c>
      <c r="B80" s="261" t="str">
        <f>IF(K80=TRUE,A80," ")</f>
        <v> </v>
      </c>
      <c r="K80" s="262" t="b">
        <v>0</v>
      </c>
    </row>
    <row r="81" spans="1:11" ht="21">
      <c r="A81" s="260" t="s">
        <v>315</v>
      </c>
      <c r="B81" s="261" t="str">
        <f>IF(K81=TRUE,A81," ")</f>
        <v> </v>
      </c>
      <c r="K81" s="262" t="b">
        <v>0</v>
      </c>
    </row>
    <row r="82" ht="21">
      <c r="A82" s="258"/>
    </row>
    <row r="83" ht="21">
      <c r="A83" s="258"/>
    </row>
    <row r="84" ht="21">
      <c r="A84" s="258"/>
    </row>
    <row r="85" ht="21">
      <c r="A85" s="258"/>
    </row>
    <row r="86" ht="21">
      <c r="A86" s="258"/>
    </row>
    <row r="87" ht="21">
      <c r="A87" s="258"/>
    </row>
    <row r="88" ht="21">
      <c r="A88" s="258"/>
    </row>
    <row r="89" ht="21">
      <c r="A89" s="258"/>
    </row>
    <row r="90" ht="21">
      <c r="A90" s="258"/>
    </row>
    <row r="91" ht="21">
      <c r="A91" s="258"/>
    </row>
    <row r="92" ht="21">
      <c r="A92" s="258"/>
    </row>
    <row r="93" ht="21">
      <c r="A93" s="258"/>
    </row>
    <row r="94" ht="21">
      <c r="A94" s="258"/>
    </row>
    <row r="95" ht="21">
      <c r="A95" s="258"/>
    </row>
    <row r="96" ht="21">
      <c r="A96" s="258"/>
    </row>
    <row r="97" ht="21">
      <c r="A97" s="258"/>
    </row>
    <row r="98" ht="21">
      <c r="A98" s="258"/>
    </row>
    <row r="99" ht="21">
      <c r="A99" s="258"/>
    </row>
    <row r="100" ht="21">
      <c r="A100" s="258"/>
    </row>
    <row r="101" ht="21">
      <c r="A101" s="258"/>
    </row>
    <row r="102" ht="21">
      <c r="A102" s="258"/>
    </row>
    <row r="103" ht="21">
      <c r="A103" s="258"/>
    </row>
    <row r="104" ht="21">
      <c r="A104" s="258"/>
    </row>
    <row r="105" ht="21">
      <c r="A105" s="258"/>
    </row>
    <row r="106" ht="21">
      <c r="A106" s="258"/>
    </row>
    <row r="107" ht="21">
      <c r="A107" s="258"/>
    </row>
    <row r="108" ht="21">
      <c r="A108" s="258"/>
    </row>
    <row r="109" ht="21">
      <c r="A109" s="258"/>
    </row>
    <row r="110" ht="21">
      <c r="A110" s="258"/>
    </row>
    <row r="111" ht="21">
      <c r="A111" s="258"/>
    </row>
    <row r="112" ht="21">
      <c r="A112" s="258"/>
    </row>
    <row r="113" ht="21">
      <c r="A113" s="258"/>
    </row>
    <row r="114" ht="21">
      <c r="A114" s="258"/>
    </row>
    <row r="115" ht="21">
      <c r="A115" s="258"/>
    </row>
    <row r="116" ht="21">
      <c r="A116" s="258"/>
    </row>
    <row r="117" ht="21">
      <c r="A117" s="258"/>
    </row>
    <row r="118" ht="21">
      <c r="A118" s="258"/>
    </row>
    <row r="119" ht="21">
      <c r="A119" s="258"/>
    </row>
    <row r="120" ht="21">
      <c r="A120" s="258"/>
    </row>
    <row r="121" ht="21">
      <c r="A121" s="258"/>
    </row>
    <row r="122" ht="21">
      <c r="A122" s="258"/>
    </row>
    <row r="123" ht="21">
      <c r="A123" s="258"/>
    </row>
    <row r="124" ht="21">
      <c r="A124" s="258"/>
    </row>
    <row r="125" ht="21">
      <c r="A125" s="258"/>
    </row>
    <row r="126" ht="21">
      <c r="A126" s="258"/>
    </row>
    <row r="127" ht="21">
      <c r="A127" s="258"/>
    </row>
    <row r="128" ht="21">
      <c r="A128" s="258"/>
    </row>
    <row r="129" ht="21">
      <c r="A129" s="258"/>
    </row>
    <row r="130" ht="21">
      <c r="A130" s="258"/>
    </row>
    <row r="131" ht="21">
      <c r="A131" s="258"/>
    </row>
    <row r="132" ht="21">
      <c r="A132" s="258"/>
    </row>
    <row r="133" ht="21">
      <c r="A133" s="258"/>
    </row>
    <row r="134" ht="21">
      <c r="A134" s="258"/>
    </row>
    <row r="135" ht="21">
      <c r="A135" s="258"/>
    </row>
    <row r="136" ht="21">
      <c r="A136" s="258"/>
    </row>
    <row r="137" ht="21">
      <c r="A137" s="258"/>
    </row>
    <row r="138" ht="21">
      <c r="A138" s="258"/>
    </row>
    <row r="139" ht="21">
      <c r="A139" s="258"/>
    </row>
    <row r="140" ht="21">
      <c r="A140" s="258"/>
    </row>
    <row r="141" ht="21">
      <c r="A141" s="258"/>
    </row>
    <row r="142" ht="21">
      <c r="A142" s="258"/>
    </row>
    <row r="143" ht="21">
      <c r="A143" s="258"/>
    </row>
    <row r="144" ht="21">
      <c r="A144" s="258"/>
    </row>
    <row r="145" ht="21">
      <c r="A145" s="258"/>
    </row>
  </sheetData>
  <sheetProtection password="DDD1" sheet="1" objects="1" scenarios="1"/>
  <dataValidations count="1">
    <dataValidation type="textLength" allowBlank="1" showErrorMessage="1" promptTitle="Condition for Cell G3:" prompt="Enter text with a length of up to 255 characters." errorTitle="ALERT " error="The text  length cannot be more than 255 characters." sqref="B5:B12">
      <formula1>0</formula1>
      <formula2>255</formula2>
    </dataValidation>
  </dataValidations>
  <printOptions/>
  <pageMargins left="0.75" right="0.75" top="1" bottom="1" header="0.5" footer="0.5"/>
  <pageSetup horizontalDpi="600" verticalDpi="60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sheetPr codeName="Sheet3" transitionEntry="1"/>
  <dimension ref="A1:HO91"/>
  <sheetViews>
    <sheetView zoomScale="70" zoomScaleNormal="70" workbookViewId="0" topLeftCell="A2">
      <selection activeCell="A6" sqref="A6"/>
    </sheetView>
  </sheetViews>
  <sheetFormatPr defaultColWidth="9.00390625" defaultRowHeight="12.75"/>
  <cols>
    <col min="1" max="1" width="11.00390625" style="19" customWidth="1"/>
    <col min="2" max="2" width="58.75390625" style="2" bestFit="1" customWidth="1"/>
    <col min="3" max="3" width="11.625" style="2" customWidth="1"/>
    <col min="4" max="5" width="20.25390625" style="2" bestFit="1" customWidth="1"/>
    <col min="6" max="6" width="20.625" style="2" customWidth="1"/>
    <col min="7" max="7" width="19.625" style="2" customWidth="1"/>
    <col min="8" max="10" width="20.25390625" style="2" customWidth="1"/>
    <col min="11" max="11" width="20.50390625" style="2" customWidth="1"/>
    <col min="12" max="12" width="12.625" style="19" customWidth="1"/>
    <col min="13" max="13" width="4.625" style="19" customWidth="1"/>
    <col min="14" max="14" width="34.625" style="19" customWidth="1"/>
    <col min="15" max="15" width="12.625" style="19" customWidth="1"/>
    <col min="16" max="16" width="4.375" style="19" customWidth="1"/>
    <col min="17" max="17" width="12.625" style="19" customWidth="1"/>
    <col min="18" max="18" width="5.125" style="19" customWidth="1"/>
    <col min="19" max="19" width="12.625" style="19" customWidth="1"/>
    <col min="20" max="20" width="5.00390625" style="19" customWidth="1"/>
    <col min="21" max="22" width="12.625" style="19" customWidth="1"/>
    <col min="23" max="23" width="3.625" style="19" customWidth="1"/>
    <col min="24" max="24" width="34.625" style="19" customWidth="1"/>
    <col min="25" max="25" width="13.625" style="19" customWidth="1"/>
    <col min="26" max="30" width="12.625" style="19" customWidth="1"/>
    <col min="31" max="31" width="3.625" style="19" customWidth="1"/>
    <col min="32" max="32" width="40.625" style="19" customWidth="1"/>
    <col min="33" max="36" width="12.625" style="19" customWidth="1"/>
    <col min="37" max="37" width="4.625" style="19" customWidth="1"/>
    <col min="38" max="38" width="34.625" style="19" customWidth="1"/>
    <col min="39" max="44" width="12.625" style="19" customWidth="1"/>
    <col min="45" max="45" width="4.625" style="19" customWidth="1"/>
    <col min="46" max="46" width="40.625" style="19" customWidth="1"/>
    <col min="47" max="52" width="12.625" style="19" customWidth="1"/>
    <col min="53" max="53" width="3.625" style="19" customWidth="1"/>
    <col min="54" max="54" width="39.625" style="19" customWidth="1"/>
    <col min="55" max="57" width="14.75390625" style="19" customWidth="1"/>
    <col min="58" max="58" width="12.625" style="19" customWidth="1"/>
    <col min="59" max="59" width="4.625" style="19" customWidth="1"/>
    <col min="60" max="60" width="30.625" style="19" customWidth="1"/>
    <col min="61" max="16384" width="12.625" style="19" customWidth="1"/>
  </cols>
  <sheetData>
    <row r="1" spans="1:11" ht="19.5" customHeight="1" hidden="1">
      <c r="A1" s="69">
        <f>MAX(Agency_ContactInfo!$1:$1)+1</f>
        <v>3</v>
      </c>
      <c r="B1" s="44">
        <f>1+A1</f>
        <v>4</v>
      </c>
      <c r="C1" s="44">
        <f>1+B1</f>
        <v>5</v>
      </c>
      <c r="D1" s="44">
        <f>1+C1</f>
        <v>6</v>
      </c>
      <c r="E1" s="44">
        <f aca="true" t="shared" si="0" ref="E1:K1">1+D1</f>
        <v>7</v>
      </c>
      <c r="F1" s="44">
        <f t="shared" si="0"/>
        <v>8</v>
      </c>
      <c r="G1" s="44">
        <f t="shared" si="0"/>
        <v>9</v>
      </c>
      <c r="H1" s="44">
        <f t="shared" si="0"/>
        <v>10</v>
      </c>
      <c r="I1" s="44">
        <f t="shared" si="0"/>
        <v>11</v>
      </c>
      <c r="J1" s="44">
        <f t="shared" si="0"/>
        <v>12</v>
      </c>
      <c r="K1" s="44">
        <f t="shared" si="0"/>
        <v>13</v>
      </c>
    </row>
    <row r="2" spans="1:11" ht="18">
      <c r="A2" s="70" t="str">
        <f aca="true" t="shared" si="1" ref="A2:K2">IF(A1&lt;=26,CONCATENATE("COLUMN ",CHAR(64+A1)),IF(MOD(A1,26)&lt;&gt;0,CONCATENATE("COLUMN ",CHAR(64+ABS(A1/26)),CHAR(64+MOD(A1,26))),CONCATENATE("COLUMN ",CHAR(64+ABS(A1/26)-1),"Z")))</f>
        <v>COLUMN C</v>
      </c>
      <c r="B2" s="141" t="str">
        <f t="shared" si="1"/>
        <v>COLUMN D</v>
      </c>
      <c r="C2" s="141" t="str">
        <f t="shared" si="1"/>
        <v>COLUMN E</v>
      </c>
      <c r="D2" s="70" t="str">
        <f t="shared" si="1"/>
        <v>COLUMN F</v>
      </c>
      <c r="E2" s="70" t="str">
        <f t="shared" si="1"/>
        <v>COLUMN G</v>
      </c>
      <c r="F2" s="70" t="str">
        <f t="shared" si="1"/>
        <v>COLUMN H</v>
      </c>
      <c r="G2" s="70" t="str">
        <f t="shared" si="1"/>
        <v>COLUMN I</v>
      </c>
      <c r="H2" s="70" t="str">
        <f t="shared" si="1"/>
        <v>COLUMN J</v>
      </c>
      <c r="I2" s="70" t="str">
        <f t="shared" si="1"/>
        <v>COLUMN K</v>
      </c>
      <c r="J2" s="70" t="str">
        <f t="shared" si="1"/>
        <v>COLUMN L</v>
      </c>
      <c r="K2" s="70" t="str">
        <f t="shared" si="1"/>
        <v>COLUMN M</v>
      </c>
    </row>
    <row r="3" spans="1:11" ht="25.5" customHeight="1">
      <c r="A3" s="66" t="s">
        <v>188</v>
      </c>
      <c r="B3" s="75" t="str">
        <f>CONCATENATE("REPORTING YEAR ",Agency_ContactInfo!B4)</f>
        <v>REPORTING YEAR 2001</v>
      </c>
      <c r="C3" s="237" t="s">
        <v>188</v>
      </c>
      <c r="D3" s="237" t="s">
        <v>188</v>
      </c>
      <c r="E3" s="237" t="s">
        <v>188</v>
      </c>
      <c r="F3" s="237" t="s">
        <v>188</v>
      </c>
      <c r="G3" s="237" t="s">
        <v>188</v>
      </c>
      <c r="H3" s="237" t="s">
        <v>188</v>
      </c>
      <c r="I3" s="237" t="s">
        <v>188</v>
      </c>
      <c r="J3" s="237" t="s">
        <v>188</v>
      </c>
      <c r="K3" s="237" t="s">
        <v>188</v>
      </c>
    </row>
    <row r="4" spans="1:223" s="50" customFormat="1" ht="126" customHeight="1">
      <c r="A4" s="65" t="s">
        <v>187</v>
      </c>
      <c r="B4" s="74" t="s">
        <v>210</v>
      </c>
      <c r="C4" s="1" t="s">
        <v>96</v>
      </c>
      <c r="D4" s="1" t="s">
        <v>158</v>
      </c>
      <c r="E4" s="1" t="s">
        <v>97</v>
      </c>
      <c r="F4" s="1" t="s">
        <v>207</v>
      </c>
      <c r="G4" s="1" t="s">
        <v>58</v>
      </c>
      <c r="H4" s="1" t="s">
        <v>99</v>
      </c>
      <c r="I4" s="1" t="s">
        <v>100</v>
      </c>
      <c r="J4" s="1" t="s">
        <v>101</v>
      </c>
      <c r="K4" s="1" t="s">
        <v>208</v>
      </c>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row>
    <row r="5" spans="1:22" ht="27.75" customHeight="1">
      <c r="A5" s="66" t="s">
        <v>188</v>
      </c>
      <c r="B5" s="54" t="s">
        <v>21</v>
      </c>
      <c r="C5" s="55" t="s">
        <v>188</v>
      </c>
      <c r="D5" s="55" t="s">
        <v>188</v>
      </c>
      <c r="E5" s="55" t="s">
        <v>188</v>
      </c>
      <c r="F5" s="171" t="str">
        <f>IF(MIN(F6:G7)&lt;0,"Warning-Negative Number Entered"," ")</f>
        <v> </v>
      </c>
      <c r="G5" s="55" t="s">
        <v>188</v>
      </c>
      <c r="H5" s="55" t="s">
        <v>188</v>
      </c>
      <c r="I5" s="55" t="s">
        <v>188</v>
      </c>
      <c r="J5" s="55" t="s">
        <v>188</v>
      </c>
      <c r="K5" s="56" t="s">
        <v>188</v>
      </c>
      <c r="L5" s="4"/>
      <c r="V5" s="53"/>
    </row>
    <row r="6" spans="1:22" ht="18">
      <c r="A6" s="67"/>
      <c r="B6" s="10" t="s">
        <v>93</v>
      </c>
      <c r="C6" s="11" t="s">
        <v>188</v>
      </c>
      <c r="D6" s="11" t="s">
        <v>188</v>
      </c>
      <c r="E6" s="11" t="s">
        <v>188</v>
      </c>
      <c r="F6" s="137"/>
      <c r="G6" s="11" t="s">
        <v>188</v>
      </c>
      <c r="H6" s="11" t="s">
        <v>188</v>
      </c>
      <c r="I6" s="11" t="s">
        <v>188</v>
      </c>
      <c r="J6" s="11" t="s">
        <v>188</v>
      </c>
      <c r="K6" s="150">
        <f>SUM(F6:J6)</f>
        <v>0</v>
      </c>
      <c r="L6" s="4"/>
      <c r="V6" s="53"/>
    </row>
    <row r="7" spans="1:12" ht="18">
      <c r="A7" s="67"/>
      <c r="B7" s="10" t="s">
        <v>94</v>
      </c>
      <c r="C7" s="11" t="s">
        <v>188</v>
      </c>
      <c r="D7" s="11" t="s">
        <v>188</v>
      </c>
      <c r="E7" s="11" t="s">
        <v>188</v>
      </c>
      <c r="F7" s="137"/>
      <c r="G7" s="11" t="s">
        <v>188</v>
      </c>
      <c r="H7" s="11" t="s">
        <v>188</v>
      </c>
      <c r="I7" s="11" t="s">
        <v>188</v>
      </c>
      <c r="J7" s="11" t="s">
        <v>188</v>
      </c>
      <c r="K7" s="150">
        <f>SUM(F7:J7)</f>
        <v>0</v>
      </c>
      <c r="L7" s="4"/>
    </row>
    <row r="8" spans="1:12" ht="18">
      <c r="A8" s="67"/>
      <c r="B8" s="10" t="s">
        <v>95</v>
      </c>
      <c r="C8" s="11" t="s">
        <v>188</v>
      </c>
      <c r="D8" s="11" t="s">
        <v>188</v>
      </c>
      <c r="E8" s="11" t="s">
        <v>188</v>
      </c>
      <c r="F8" s="149">
        <f>F6-F7</f>
        <v>0</v>
      </c>
      <c r="G8" s="11" t="s">
        <v>188</v>
      </c>
      <c r="H8" s="11" t="s">
        <v>188</v>
      </c>
      <c r="I8" s="11" t="s">
        <v>188</v>
      </c>
      <c r="J8" s="11" t="s">
        <v>188</v>
      </c>
      <c r="K8" s="150">
        <f>SUM(F8:J8)</f>
        <v>0</v>
      </c>
      <c r="L8" s="4"/>
    </row>
    <row r="9" spans="1:223" s="51" customFormat="1" ht="27.75" customHeight="1">
      <c r="A9" s="68" t="s">
        <v>188</v>
      </c>
      <c r="B9" s="10" t="s">
        <v>59</v>
      </c>
      <c r="C9" s="12" t="s">
        <v>188</v>
      </c>
      <c r="D9" s="12" t="s">
        <v>188</v>
      </c>
      <c r="E9" s="148" t="s">
        <v>188</v>
      </c>
      <c r="F9" s="191" t="str">
        <f>IF(MIN(F10:L13)&lt;0,"Warning - Negative Number Entered"," ")</f>
        <v> </v>
      </c>
      <c r="G9" s="12" t="s">
        <v>188</v>
      </c>
      <c r="H9" s="12" t="s">
        <v>188</v>
      </c>
      <c r="I9" s="12" t="s">
        <v>188</v>
      </c>
      <c r="J9" s="12" t="s">
        <v>188</v>
      </c>
      <c r="K9" s="151" t="s">
        <v>188</v>
      </c>
      <c r="L9" s="5"/>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row>
    <row r="10" spans="1:12" ht="18">
      <c r="A10" s="67"/>
      <c r="B10" s="14" t="s">
        <v>17</v>
      </c>
      <c r="C10" s="11" t="s">
        <v>188</v>
      </c>
      <c r="D10" s="11" t="s">
        <v>188</v>
      </c>
      <c r="E10" s="11" t="s">
        <v>188</v>
      </c>
      <c r="F10" s="11" t="s">
        <v>188</v>
      </c>
      <c r="G10" s="11" t="s">
        <v>188</v>
      </c>
      <c r="H10" s="137"/>
      <c r="I10" s="137"/>
      <c r="J10" s="11" t="s">
        <v>188</v>
      </c>
      <c r="K10" s="150">
        <f>SUM(F10:J10)</f>
        <v>0</v>
      </c>
      <c r="L10" s="4"/>
    </row>
    <row r="11" spans="1:12" ht="18">
      <c r="A11" s="67"/>
      <c r="B11" s="14" t="s">
        <v>18</v>
      </c>
      <c r="C11" s="11" t="s">
        <v>188</v>
      </c>
      <c r="D11" s="11" t="s">
        <v>188</v>
      </c>
      <c r="E11" s="11" t="s">
        <v>188</v>
      </c>
      <c r="F11" s="11" t="s">
        <v>188</v>
      </c>
      <c r="G11" s="11" t="s">
        <v>188</v>
      </c>
      <c r="H11" s="137"/>
      <c r="I11" s="137"/>
      <c r="J11" s="11" t="s">
        <v>188</v>
      </c>
      <c r="K11" s="150">
        <f>SUM(F11:J11)</f>
        <v>0</v>
      </c>
      <c r="L11" s="4"/>
    </row>
    <row r="12" spans="1:11" ht="18">
      <c r="A12" s="67"/>
      <c r="B12" s="14" t="s">
        <v>20</v>
      </c>
      <c r="C12" s="11" t="s">
        <v>188</v>
      </c>
      <c r="D12" s="11" t="s">
        <v>188</v>
      </c>
      <c r="E12" s="11" t="s">
        <v>188</v>
      </c>
      <c r="F12" s="11" t="s">
        <v>188</v>
      </c>
      <c r="G12" s="137"/>
      <c r="H12" s="11" t="s">
        <v>188</v>
      </c>
      <c r="I12" s="137"/>
      <c r="J12" s="11" t="s">
        <v>188</v>
      </c>
      <c r="K12" s="150">
        <f>SUM(F12:J12)</f>
        <v>0</v>
      </c>
    </row>
    <row r="13" spans="1:12" ht="18">
      <c r="A13" s="67"/>
      <c r="B13" s="10" t="s">
        <v>60</v>
      </c>
      <c r="C13" s="11" t="s">
        <v>188</v>
      </c>
      <c r="D13" s="11" t="s">
        <v>188</v>
      </c>
      <c r="E13" s="11" t="s">
        <v>188</v>
      </c>
      <c r="F13" s="137"/>
      <c r="G13" s="137"/>
      <c r="H13" s="137"/>
      <c r="I13" s="137"/>
      <c r="J13" s="137"/>
      <c r="K13" s="150">
        <f>SUM(F13:J13)</f>
        <v>0</v>
      </c>
      <c r="L13" s="4"/>
    </row>
    <row r="14" spans="1:12" ht="18">
      <c r="A14" s="67"/>
      <c r="B14" s="10" t="s">
        <v>61</v>
      </c>
      <c r="C14" s="11" t="s">
        <v>188</v>
      </c>
      <c r="D14" s="11" t="s">
        <v>188</v>
      </c>
      <c r="E14" s="11" t="s">
        <v>188</v>
      </c>
      <c r="F14" s="149">
        <f>SUM(F8:F13)</f>
        <v>0</v>
      </c>
      <c r="G14" s="149">
        <f>SUM(G8:G13)</f>
        <v>0</v>
      </c>
      <c r="H14" s="149">
        <f>SUM(H8:H13)</f>
        <v>0</v>
      </c>
      <c r="I14" s="149">
        <f>SUM(I8:I13)</f>
        <v>0</v>
      </c>
      <c r="J14" s="149">
        <f>SUM(J8:J13)</f>
        <v>0</v>
      </c>
      <c r="K14" s="150">
        <f>SUM(F14:J14)</f>
        <v>0</v>
      </c>
      <c r="L14" s="4"/>
    </row>
    <row r="15" spans="1:12" ht="27.75" customHeight="1">
      <c r="A15" s="68" t="s">
        <v>188</v>
      </c>
      <c r="B15" s="54" t="s">
        <v>47</v>
      </c>
      <c r="C15" s="55" t="s">
        <v>188</v>
      </c>
      <c r="D15" s="55" t="s">
        <v>188</v>
      </c>
      <c r="E15" s="55" t="s">
        <v>188</v>
      </c>
      <c r="F15" s="192" t="str">
        <f>IF(MIN(F19:J19)&lt;0,"Warning - Negative Number Entered"," ")</f>
        <v> </v>
      </c>
      <c r="G15" s="55" t="s">
        <v>188</v>
      </c>
      <c r="H15" s="55" t="s">
        <v>188</v>
      </c>
      <c r="I15" s="55" t="s">
        <v>188</v>
      </c>
      <c r="J15" s="55" t="s">
        <v>188</v>
      </c>
      <c r="K15" s="55" t="s">
        <v>188</v>
      </c>
      <c r="L15" s="4"/>
    </row>
    <row r="16" spans="1:12" ht="18">
      <c r="A16" s="68" t="s">
        <v>188</v>
      </c>
      <c r="B16" s="10" t="s">
        <v>62</v>
      </c>
      <c r="C16" s="12" t="s">
        <v>188</v>
      </c>
      <c r="D16" s="12" t="s">
        <v>188</v>
      </c>
      <c r="E16" s="148" t="s">
        <v>188</v>
      </c>
      <c r="F16" s="12" t="s">
        <v>188</v>
      </c>
      <c r="G16" s="12" t="s">
        <v>188</v>
      </c>
      <c r="H16" s="12" t="s">
        <v>188</v>
      </c>
      <c r="I16" s="12" t="s">
        <v>188</v>
      </c>
      <c r="J16" s="12" t="s">
        <v>188</v>
      </c>
      <c r="K16" s="13" t="s">
        <v>188</v>
      </c>
      <c r="L16" s="4"/>
    </row>
    <row r="17" spans="1:11" ht="18">
      <c r="A17" s="67"/>
      <c r="B17" s="14" t="s">
        <v>24</v>
      </c>
      <c r="C17" s="11" t="s">
        <v>188</v>
      </c>
      <c r="D17" s="11" t="s">
        <v>188</v>
      </c>
      <c r="E17" s="11" t="s">
        <v>188</v>
      </c>
      <c r="F17" s="11" t="s">
        <v>188</v>
      </c>
      <c r="G17" s="11" t="s">
        <v>188</v>
      </c>
      <c r="H17" s="11" t="s">
        <v>188</v>
      </c>
      <c r="I17" s="11" t="s">
        <v>188</v>
      </c>
      <c r="J17" s="11" t="s">
        <v>188</v>
      </c>
      <c r="K17" s="11" t="s">
        <v>188</v>
      </c>
    </row>
    <row r="18" spans="1:11" ht="18">
      <c r="A18" s="67"/>
      <c r="B18" s="14" t="s">
        <v>25</v>
      </c>
      <c r="C18" s="11" t="s">
        <v>188</v>
      </c>
      <c r="D18" s="11" t="s">
        <v>188</v>
      </c>
      <c r="E18" s="11" t="s">
        <v>188</v>
      </c>
      <c r="F18" s="11" t="s">
        <v>188</v>
      </c>
      <c r="G18" s="11" t="s">
        <v>188</v>
      </c>
      <c r="H18" s="11" t="s">
        <v>188</v>
      </c>
      <c r="I18" s="11" t="s">
        <v>188</v>
      </c>
      <c r="J18" s="11" t="s">
        <v>188</v>
      </c>
      <c r="K18" s="11" t="s">
        <v>188</v>
      </c>
    </row>
    <row r="19" spans="1:11" ht="18">
      <c r="A19" s="67"/>
      <c r="B19" s="14" t="s">
        <v>26</v>
      </c>
      <c r="C19" s="11" t="s">
        <v>188</v>
      </c>
      <c r="D19" s="11" t="s">
        <v>188</v>
      </c>
      <c r="E19" s="11" t="s">
        <v>188</v>
      </c>
      <c r="F19" s="137"/>
      <c r="G19" s="137"/>
      <c r="H19" s="137"/>
      <c r="I19" s="137"/>
      <c r="J19" s="137"/>
      <c r="K19" s="149">
        <f>SUM(F19:J19)</f>
        <v>0</v>
      </c>
    </row>
    <row r="20" spans="1:11" ht="27.75" customHeight="1">
      <c r="A20" s="67"/>
      <c r="B20" s="10" t="s">
        <v>63</v>
      </c>
      <c r="C20" s="10" t="s">
        <v>188</v>
      </c>
      <c r="D20" s="10" t="s">
        <v>188</v>
      </c>
      <c r="E20" s="148" t="s">
        <v>188</v>
      </c>
      <c r="F20" s="191" t="str">
        <f>IF(MIN(D21:J21)&lt;0,"Warning - Negative Number Entered"," ")</f>
        <v> </v>
      </c>
      <c r="G20" s="10" t="s">
        <v>188</v>
      </c>
      <c r="H20" s="10" t="s">
        <v>188</v>
      </c>
      <c r="I20" s="10" t="s">
        <v>188</v>
      </c>
      <c r="J20" s="10" t="s">
        <v>188</v>
      </c>
      <c r="K20" s="10" t="s">
        <v>188</v>
      </c>
    </row>
    <row r="21" spans="1:11" ht="18">
      <c r="A21" s="67"/>
      <c r="B21" s="10" t="s">
        <v>64</v>
      </c>
      <c r="C21" s="11" t="s">
        <v>188</v>
      </c>
      <c r="D21" s="137"/>
      <c r="E21" s="137"/>
      <c r="F21" s="149">
        <f>SUM(C21:E21)</f>
        <v>0</v>
      </c>
      <c r="G21" s="137"/>
      <c r="H21" s="137"/>
      <c r="I21" s="137"/>
      <c r="J21" s="137"/>
      <c r="K21" s="149">
        <f>SUM(F21:J21)</f>
        <v>0</v>
      </c>
    </row>
    <row r="22" spans="1:12" ht="27.75" customHeight="1">
      <c r="A22" s="68" t="s">
        <v>188</v>
      </c>
      <c r="B22" s="10" t="s">
        <v>65</v>
      </c>
      <c r="C22" s="10" t="s">
        <v>188</v>
      </c>
      <c r="D22" s="10" t="s">
        <v>188</v>
      </c>
      <c r="E22" s="148" t="s">
        <v>188</v>
      </c>
      <c r="F22" s="191" t="str">
        <f>IF(MIN(D23:J31)&lt;0,"Warning - Negative Number Entered"," ")</f>
        <v> </v>
      </c>
      <c r="G22" s="10" t="s">
        <v>188</v>
      </c>
      <c r="H22" s="10" t="s">
        <v>188</v>
      </c>
      <c r="I22" s="10" t="s">
        <v>188</v>
      </c>
      <c r="J22" s="10" t="s">
        <v>188</v>
      </c>
      <c r="K22" s="10" t="s">
        <v>188</v>
      </c>
      <c r="L22" s="4"/>
    </row>
    <row r="23" spans="1:11" ht="18">
      <c r="A23" s="67"/>
      <c r="B23" s="14" t="s">
        <v>27</v>
      </c>
      <c r="C23" s="11" t="s">
        <v>188</v>
      </c>
      <c r="D23" s="137"/>
      <c r="E23" s="137"/>
      <c r="F23" s="149">
        <f aca="true" t="shared" si="2" ref="F23:F29">SUM(C23:E23)</f>
        <v>0</v>
      </c>
      <c r="G23" s="137"/>
      <c r="H23" s="137"/>
      <c r="I23" s="137"/>
      <c r="J23" s="137"/>
      <c r="K23" s="149">
        <f aca="true" t="shared" si="3" ref="K23:K30">SUM(F23:J23)</f>
        <v>0</v>
      </c>
    </row>
    <row r="24" spans="1:11" ht="18">
      <c r="A24" s="67"/>
      <c r="B24" s="14" t="s">
        <v>28</v>
      </c>
      <c r="C24" s="11" t="s">
        <v>188</v>
      </c>
      <c r="D24" s="137"/>
      <c r="E24" s="137"/>
      <c r="F24" s="149">
        <f t="shared" si="2"/>
        <v>0</v>
      </c>
      <c r="G24" s="137"/>
      <c r="H24" s="137"/>
      <c r="I24" s="137"/>
      <c r="J24" s="137"/>
      <c r="K24" s="149">
        <f t="shared" si="3"/>
        <v>0</v>
      </c>
    </row>
    <row r="25" spans="1:11" ht="18">
      <c r="A25" s="67"/>
      <c r="B25" s="14" t="s">
        <v>29</v>
      </c>
      <c r="C25" s="11" t="s">
        <v>188</v>
      </c>
      <c r="D25" s="137"/>
      <c r="E25" s="137"/>
      <c r="F25" s="149">
        <f t="shared" si="2"/>
        <v>0</v>
      </c>
      <c r="G25" s="137"/>
      <c r="H25" s="137"/>
      <c r="I25" s="137"/>
      <c r="J25" s="137"/>
      <c r="K25" s="149">
        <f t="shared" si="3"/>
        <v>0</v>
      </c>
    </row>
    <row r="26" spans="1:11" ht="18">
      <c r="A26" s="67"/>
      <c r="B26" s="14" t="s">
        <v>30</v>
      </c>
      <c r="C26" s="11" t="s">
        <v>188</v>
      </c>
      <c r="D26" s="137"/>
      <c r="E26" s="137"/>
      <c r="F26" s="149">
        <f t="shared" si="2"/>
        <v>0</v>
      </c>
      <c r="G26" s="137"/>
      <c r="H26" s="137"/>
      <c r="I26" s="137"/>
      <c r="J26" s="137"/>
      <c r="K26" s="149">
        <f t="shared" si="3"/>
        <v>0</v>
      </c>
    </row>
    <row r="27" spans="1:11" ht="18">
      <c r="A27" s="67"/>
      <c r="B27" s="14" t="s">
        <v>31</v>
      </c>
      <c r="C27" s="11" t="s">
        <v>188</v>
      </c>
      <c r="D27" s="137"/>
      <c r="E27" s="137"/>
      <c r="F27" s="149">
        <f t="shared" si="2"/>
        <v>0</v>
      </c>
      <c r="G27" s="137"/>
      <c r="H27" s="137"/>
      <c r="I27" s="137"/>
      <c r="J27" s="137"/>
      <c r="K27" s="149">
        <f t="shared" si="3"/>
        <v>0</v>
      </c>
    </row>
    <row r="28" spans="1:11" ht="18">
      <c r="A28" s="67"/>
      <c r="B28" s="14" t="s">
        <v>51</v>
      </c>
      <c r="C28" s="11" t="s">
        <v>188</v>
      </c>
      <c r="D28" s="137"/>
      <c r="E28" s="137"/>
      <c r="F28" s="149">
        <f t="shared" si="2"/>
        <v>0</v>
      </c>
      <c r="G28" s="137"/>
      <c r="H28" s="137"/>
      <c r="I28" s="137"/>
      <c r="J28" s="137"/>
      <c r="K28" s="149">
        <f t="shared" si="3"/>
        <v>0</v>
      </c>
    </row>
    <row r="29" spans="1:11" ht="18">
      <c r="A29" s="67"/>
      <c r="B29" s="14" t="s">
        <v>32</v>
      </c>
      <c r="C29" s="11" t="s">
        <v>188</v>
      </c>
      <c r="D29" s="137"/>
      <c r="E29" s="137"/>
      <c r="F29" s="149">
        <f t="shared" si="2"/>
        <v>0</v>
      </c>
      <c r="G29" s="137"/>
      <c r="H29" s="137"/>
      <c r="I29" s="137"/>
      <c r="J29" s="137"/>
      <c r="K29" s="149">
        <f t="shared" si="3"/>
        <v>0</v>
      </c>
    </row>
    <row r="30" spans="1:11" ht="18">
      <c r="A30" s="67"/>
      <c r="B30" s="14" t="s">
        <v>33</v>
      </c>
      <c r="C30" s="11" t="s">
        <v>188</v>
      </c>
      <c r="D30" s="149">
        <f aca="true" t="shared" si="4" ref="D30:J30">SUM(D23:D29)</f>
        <v>0</v>
      </c>
      <c r="E30" s="149">
        <f t="shared" si="4"/>
        <v>0</v>
      </c>
      <c r="F30" s="149">
        <f t="shared" si="4"/>
        <v>0</v>
      </c>
      <c r="G30" s="149">
        <f t="shared" si="4"/>
        <v>0</v>
      </c>
      <c r="H30" s="149">
        <f t="shared" si="4"/>
        <v>0</v>
      </c>
      <c r="I30" s="149">
        <f t="shared" si="4"/>
        <v>0</v>
      </c>
      <c r="J30" s="149">
        <f t="shared" si="4"/>
        <v>0</v>
      </c>
      <c r="K30" s="149">
        <f t="shared" si="3"/>
        <v>0</v>
      </c>
    </row>
    <row r="31" spans="1:11" ht="18">
      <c r="A31" s="67"/>
      <c r="B31" s="10" t="s">
        <v>66</v>
      </c>
      <c r="C31" s="11" t="s">
        <v>188</v>
      </c>
      <c r="D31" s="137"/>
      <c r="E31" s="137"/>
      <c r="F31" s="149">
        <f>SUM(C31:E31)</f>
        <v>0</v>
      </c>
      <c r="G31" s="137"/>
      <c r="H31" s="137"/>
      <c r="I31" s="137"/>
      <c r="J31" s="137"/>
      <c r="K31" s="149">
        <f>SUM(F31:J31)</f>
        <v>0</v>
      </c>
    </row>
    <row r="32" spans="1:15" ht="27.75" customHeight="1">
      <c r="A32" s="68" t="s">
        <v>188</v>
      </c>
      <c r="B32" s="54" t="s">
        <v>48</v>
      </c>
      <c r="C32" s="55" t="s">
        <v>188</v>
      </c>
      <c r="D32" s="55" t="s">
        <v>188</v>
      </c>
      <c r="E32" s="55" t="s">
        <v>188</v>
      </c>
      <c r="F32" s="192" t="str">
        <f>IF(MIN(D33:J34)&lt;0,"Warning - Negative Number Entered"," ")</f>
        <v> </v>
      </c>
      <c r="G32" s="55" t="s">
        <v>188</v>
      </c>
      <c r="H32" s="55" t="s">
        <v>188</v>
      </c>
      <c r="I32" s="55" t="s">
        <v>188</v>
      </c>
      <c r="J32" s="55" t="s">
        <v>188</v>
      </c>
      <c r="K32" s="56" t="s">
        <v>188</v>
      </c>
      <c r="L32" s="6"/>
      <c r="M32" s="52"/>
      <c r="N32" s="52"/>
      <c r="O32" s="52"/>
    </row>
    <row r="33" spans="1:11" ht="18">
      <c r="A33" s="67"/>
      <c r="B33" s="10" t="s">
        <v>67</v>
      </c>
      <c r="C33" s="11" t="s">
        <v>188</v>
      </c>
      <c r="D33" s="137"/>
      <c r="E33" s="137"/>
      <c r="F33" s="149">
        <f>SUM(C33:E33)</f>
        <v>0</v>
      </c>
      <c r="G33" s="137"/>
      <c r="H33" s="137"/>
      <c r="I33" s="137"/>
      <c r="J33" s="137"/>
      <c r="K33" s="149">
        <f>SUM(F33:J33)</f>
        <v>0</v>
      </c>
    </row>
    <row r="34" spans="1:11" ht="18">
      <c r="A34" s="67"/>
      <c r="B34" s="10" t="s">
        <v>68</v>
      </c>
      <c r="C34" s="11" t="s">
        <v>188</v>
      </c>
      <c r="D34" s="137"/>
      <c r="E34" s="137"/>
      <c r="F34" s="149">
        <f>SUM(C34:E34)</f>
        <v>0</v>
      </c>
      <c r="G34" s="137"/>
      <c r="H34" s="137"/>
      <c r="I34" s="137"/>
      <c r="J34" s="137"/>
      <c r="K34" s="149">
        <f>SUM(F34:J34)</f>
        <v>0</v>
      </c>
    </row>
    <row r="35" spans="1:12" ht="27.75" customHeight="1">
      <c r="A35" s="68" t="s">
        <v>188</v>
      </c>
      <c r="B35" s="10" t="s">
        <v>69</v>
      </c>
      <c r="C35" s="10" t="s">
        <v>188</v>
      </c>
      <c r="D35" s="10" t="s">
        <v>188</v>
      </c>
      <c r="E35" s="148" t="s">
        <v>188</v>
      </c>
      <c r="F35" s="191" t="str">
        <f>IF(MIN(D36:J37)&lt;0,"Warning - Negative Number Entered"," ")</f>
        <v> </v>
      </c>
      <c r="G35" s="10" t="s">
        <v>188</v>
      </c>
      <c r="H35" s="10" t="s">
        <v>188</v>
      </c>
      <c r="I35" s="10" t="s">
        <v>188</v>
      </c>
      <c r="J35" s="10" t="s">
        <v>188</v>
      </c>
      <c r="K35" s="10" t="s">
        <v>188</v>
      </c>
      <c r="L35" s="4"/>
    </row>
    <row r="36" spans="1:11" ht="18">
      <c r="A36" s="67"/>
      <c r="B36" s="14" t="s">
        <v>42</v>
      </c>
      <c r="C36" s="11" t="s">
        <v>188</v>
      </c>
      <c r="D36" s="137"/>
      <c r="E36" s="137"/>
      <c r="F36" s="149">
        <f>SUM(C36:E36)</f>
        <v>0</v>
      </c>
      <c r="G36" s="137"/>
      <c r="H36" s="137"/>
      <c r="I36" s="137"/>
      <c r="J36" s="137"/>
      <c r="K36" s="149">
        <f>SUM(F36:J36)</f>
        <v>0</v>
      </c>
    </row>
    <row r="37" spans="1:11" ht="18">
      <c r="A37" s="67"/>
      <c r="B37" s="14" t="s">
        <v>56</v>
      </c>
      <c r="C37" s="11" t="s">
        <v>188</v>
      </c>
      <c r="D37" s="137"/>
      <c r="E37" s="137"/>
      <c r="F37" s="149">
        <f>SUM(C37:E37)</f>
        <v>0</v>
      </c>
      <c r="G37" s="137"/>
      <c r="H37" s="137"/>
      <c r="I37" s="137"/>
      <c r="J37" s="137"/>
      <c r="K37" s="149">
        <f>SUM(F37:J37)</f>
        <v>0</v>
      </c>
    </row>
    <row r="38" spans="1:12" ht="27.75" customHeight="1">
      <c r="A38" s="68" t="s">
        <v>188</v>
      </c>
      <c r="B38" s="10" t="s">
        <v>70</v>
      </c>
      <c r="C38" s="10" t="s">
        <v>188</v>
      </c>
      <c r="D38" s="10" t="s">
        <v>188</v>
      </c>
      <c r="E38" s="148" t="s">
        <v>188</v>
      </c>
      <c r="F38" s="191" t="str">
        <f>IF(MIN(D39:J41)&lt;0,"Warning - Negative Number Entered"," ")</f>
        <v> </v>
      </c>
      <c r="G38" s="10" t="s">
        <v>188</v>
      </c>
      <c r="H38" s="10" t="s">
        <v>188</v>
      </c>
      <c r="I38" s="10" t="s">
        <v>188</v>
      </c>
      <c r="J38" s="10" t="s">
        <v>188</v>
      </c>
      <c r="K38" s="10" t="s">
        <v>188</v>
      </c>
      <c r="L38" s="4"/>
    </row>
    <row r="39" spans="1:11" ht="18">
      <c r="A39" s="67"/>
      <c r="B39" s="14" t="s">
        <v>41</v>
      </c>
      <c r="C39" s="11" t="s">
        <v>188</v>
      </c>
      <c r="D39" s="137"/>
      <c r="E39" s="137"/>
      <c r="F39" s="149">
        <f>SUM(C39:E39)</f>
        <v>0</v>
      </c>
      <c r="G39" s="137"/>
      <c r="H39" s="137"/>
      <c r="I39" s="137"/>
      <c r="J39" s="137"/>
      <c r="K39" s="149">
        <f>SUM(F39:J39)</f>
        <v>0</v>
      </c>
    </row>
    <row r="40" spans="1:11" ht="18">
      <c r="A40" s="67"/>
      <c r="B40" s="14" t="s">
        <v>56</v>
      </c>
      <c r="C40" s="11" t="s">
        <v>188</v>
      </c>
      <c r="D40" s="137"/>
      <c r="E40" s="137"/>
      <c r="F40" s="149">
        <f>SUM(C40:E40)</f>
        <v>0</v>
      </c>
      <c r="G40" s="137"/>
      <c r="H40" s="137"/>
      <c r="I40" s="137"/>
      <c r="J40" s="137"/>
      <c r="K40" s="149">
        <f>SUM(F40:J40)</f>
        <v>0</v>
      </c>
    </row>
    <row r="41" spans="1:11" ht="18">
      <c r="A41" s="67"/>
      <c r="B41" s="14" t="s">
        <v>40</v>
      </c>
      <c r="C41" s="11" t="s">
        <v>188</v>
      </c>
      <c r="D41" s="137"/>
      <c r="E41" s="137"/>
      <c r="F41" s="149">
        <f>SUM(C41:E41)</f>
        <v>0</v>
      </c>
      <c r="G41" s="137"/>
      <c r="H41" s="137"/>
      <c r="I41" s="137"/>
      <c r="J41" s="137"/>
      <c r="K41" s="149">
        <f>SUM(F41:J41)</f>
        <v>0</v>
      </c>
    </row>
    <row r="42" spans="1:12" ht="27.75" customHeight="1">
      <c r="A42" s="68" t="s">
        <v>188</v>
      </c>
      <c r="B42" s="10" t="s">
        <v>71</v>
      </c>
      <c r="C42" s="10" t="s">
        <v>188</v>
      </c>
      <c r="D42" s="10" t="s">
        <v>188</v>
      </c>
      <c r="E42" s="148" t="s">
        <v>188</v>
      </c>
      <c r="F42" s="191" t="str">
        <f>IF(MIN(D43:J47)&lt;0,"Warning - Negative Number Entered"," ")</f>
        <v> </v>
      </c>
      <c r="G42" s="10" t="s">
        <v>188</v>
      </c>
      <c r="H42" s="10" t="s">
        <v>188</v>
      </c>
      <c r="I42" s="10" t="s">
        <v>188</v>
      </c>
      <c r="J42" s="10" t="s">
        <v>188</v>
      </c>
      <c r="K42" s="10" t="s">
        <v>188</v>
      </c>
      <c r="L42" s="4"/>
    </row>
    <row r="43" spans="1:11" ht="18">
      <c r="A43" s="67"/>
      <c r="B43" s="14" t="s">
        <v>43</v>
      </c>
      <c r="C43" s="11" t="s">
        <v>188</v>
      </c>
      <c r="D43" s="137"/>
      <c r="E43" s="137"/>
      <c r="F43" s="149">
        <f>SUM(C43:E43)</f>
        <v>0</v>
      </c>
      <c r="G43" s="137"/>
      <c r="H43" s="137"/>
      <c r="I43" s="137"/>
      <c r="J43" s="137"/>
      <c r="K43" s="149">
        <f>SUM(F43:J43)</f>
        <v>0</v>
      </c>
    </row>
    <row r="44" spans="1:11" ht="18">
      <c r="A44" s="67"/>
      <c r="B44" s="14" t="s">
        <v>44</v>
      </c>
      <c r="C44" s="11" t="s">
        <v>188</v>
      </c>
      <c r="D44" s="137"/>
      <c r="E44" s="137"/>
      <c r="F44" s="149">
        <f>SUM(C44:E44)</f>
        <v>0</v>
      </c>
      <c r="G44" s="137"/>
      <c r="H44" s="137"/>
      <c r="I44" s="137"/>
      <c r="J44" s="137"/>
      <c r="K44" s="149">
        <f>SUM(F44:J44)</f>
        <v>0</v>
      </c>
    </row>
    <row r="45" spans="1:11" ht="18">
      <c r="A45" s="67"/>
      <c r="B45" s="14" t="s">
        <v>45</v>
      </c>
      <c r="C45" s="11" t="s">
        <v>188</v>
      </c>
      <c r="D45" s="137"/>
      <c r="E45" s="137"/>
      <c r="F45" s="149">
        <f>SUM(C45:E45)</f>
        <v>0</v>
      </c>
      <c r="G45" s="137"/>
      <c r="H45" s="137"/>
      <c r="I45" s="137"/>
      <c r="J45" s="137"/>
      <c r="K45" s="149">
        <f>SUM(F45:J45)</f>
        <v>0</v>
      </c>
    </row>
    <row r="46" spans="1:11" ht="18">
      <c r="A46" s="67"/>
      <c r="B46" s="14" t="s">
        <v>55</v>
      </c>
      <c r="C46" s="11" t="s">
        <v>188</v>
      </c>
      <c r="D46" s="137"/>
      <c r="E46" s="137"/>
      <c r="F46" s="149">
        <f>SUM(C46:E46)</f>
        <v>0</v>
      </c>
      <c r="G46" s="137"/>
      <c r="H46" s="137"/>
      <c r="I46" s="137"/>
      <c r="J46" s="137"/>
      <c r="K46" s="149">
        <f>SUM(F46:J46)</f>
        <v>0</v>
      </c>
    </row>
    <row r="47" spans="1:11" ht="18">
      <c r="A47" s="67"/>
      <c r="B47" s="14" t="s">
        <v>53</v>
      </c>
      <c r="C47" s="11" t="s">
        <v>188</v>
      </c>
      <c r="D47" s="137"/>
      <c r="E47" s="137"/>
      <c r="F47" s="149">
        <f>SUM(C47:E47)</f>
        <v>0</v>
      </c>
      <c r="G47" s="137"/>
      <c r="H47" s="137"/>
      <c r="I47" s="137"/>
      <c r="J47" s="137"/>
      <c r="K47" s="149">
        <f>SUM(F47:J47)</f>
        <v>0</v>
      </c>
    </row>
    <row r="48" spans="1:12" ht="27.75" customHeight="1">
      <c r="A48" s="68" t="s">
        <v>188</v>
      </c>
      <c r="B48" s="10" t="s">
        <v>72</v>
      </c>
      <c r="C48" s="10" t="s">
        <v>188</v>
      </c>
      <c r="D48" s="10" t="s">
        <v>188</v>
      </c>
      <c r="E48" s="148" t="s">
        <v>188</v>
      </c>
      <c r="F48" s="191" t="str">
        <f>IF(MIN(D49:J53)&lt;0,"Warning - Negative Number Entered"," ")</f>
        <v> </v>
      </c>
      <c r="G48" s="10" t="s">
        <v>188</v>
      </c>
      <c r="H48" s="10" t="s">
        <v>188</v>
      </c>
      <c r="I48" s="10" t="s">
        <v>188</v>
      </c>
      <c r="J48" s="10" t="s">
        <v>188</v>
      </c>
      <c r="K48" s="10" t="s">
        <v>188</v>
      </c>
      <c r="L48" s="4"/>
    </row>
    <row r="49" spans="1:11" ht="18">
      <c r="A49" s="67"/>
      <c r="B49" s="14" t="s">
        <v>54</v>
      </c>
      <c r="C49" s="11" t="s">
        <v>188</v>
      </c>
      <c r="D49" s="137"/>
      <c r="E49" s="137"/>
      <c r="F49" s="149">
        <f>SUM(C49:E49)</f>
        <v>0</v>
      </c>
      <c r="G49" s="137"/>
      <c r="H49" s="137"/>
      <c r="I49" s="137"/>
      <c r="J49" s="137"/>
      <c r="K49" s="149">
        <f>SUM(F49:J49)</f>
        <v>0</v>
      </c>
    </row>
    <row r="50" spans="1:11" ht="18">
      <c r="A50" s="67"/>
      <c r="B50" s="14" t="s">
        <v>50</v>
      </c>
      <c r="C50" s="11" t="s">
        <v>188</v>
      </c>
      <c r="D50" s="137"/>
      <c r="E50" s="137"/>
      <c r="F50" s="149">
        <f>SUM(C50:E50)</f>
        <v>0</v>
      </c>
      <c r="G50" s="137"/>
      <c r="H50" s="137"/>
      <c r="I50" s="137"/>
      <c r="J50" s="137"/>
      <c r="K50" s="149">
        <f>SUM(F50:J50)</f>
        <v>0</v>
      </c>
    </row>
    <row r="51" spans="1:11" ht="18">
      <c r="A51" s="67"/>
      <c r="B51" s="14" t="s">
        <v>49</v>
      </c>
      <c r="C51" s="11" t="s">
        <v>188</v>
      </c>
      <c r="D51" s="137"/>
      <c r="E51" s="137"/>
      <c r="F51" s="149">
        <f>SUM(C51:E51)</f>
        <v>0</v>
      </c>
      <c r="G51" s="137"/>
      <c r="H51" s="137"/>
      <c r="I51" s="137"/>
      <c r="J51" s="137"/>
      <c r="K51" s="149">
        <f>SUM(F51:J51)</f>
        <v>0</v>
      </c>
    </row>
    <row r="52" spans="1:11" ht="18">
      <c r="A52" s="67"/>
      <c r="B52" s="10" t="s">
        <v>73</v>
      </c>
      <c r="C52" s="11" t="s">
        <v>188</v>
      </c>
      <c r="D52" s="137"/>
      <c r="E52" s="137"/>
      <c r="F52" s="149">
        <f>SUM(C52:E52)</f>
        <v>0</v>
      </c>
      <c r="G52" s="137"/>
      <c r="H52" s="137"/>
      <c r="I52" s="137"/>
      <c r="J52" s="137"/>
      <c r="K52" s="149">
        <f>SUM(F52:J52)</f>
        <v>0</v>
      </c>
    </row>
    <row r="53" spans="1:11" ht="18">
      <c r="A53" s="67"/>
      <c r="B53" s="10" t="s">
        <v>74</v>
      </c>
      <c r="C53" s="11" t="s">
        <v>188</v>
      </c>
      <c r="D53" s="137"/>
      <c r="E53" s="137"/>
      <c r="F53" s="149">
        <f>SUM(C53:E53)</f>
        <v>0</v>
      </c>
      <c r="G53" s="137"/>
      <c r="H53" s="137"/>
      <c r="I53" s="137"/>
      <c r="J53" s="137"/>
      <c r="K53" s="149">
        <f>SUM(F53:J53)</f>
        <v>0</v>
      </c>
    </row>
    <row r="54" spans="1:12" ht="27.75" customHeight="1">
      <c r="A54" s="68" t="s">
        <v>188</v>
      </c>
      <c r="B54" s="10" t="s">
        <v>75</v>
      </c>
      <c r="C54" s="10" t="s">
        <v>188</v>
      </c>
      <c r="D54" s="10" t="s">
        <v>188</v>
      </c>
      <c r="E54" s="148" t="s">
        <v>188</v>
      </c>
      <c r="F54" s="191" t="str">
        <f>IF(MIN(D55:J57)&lt;0,"Warning - Negative Number Entered"," ")</f>
        <v> </v>
      </c>
      <c r="G54" s="10" t="s">
        <v>188</v>
      </c>
      <c r="H54" s="10" t="s">
        <v>188</v>
      </c>
      <c r="I54" s="10" t="s">
        <v>188</v>
      </c>
      <c r="J54" s="10" t="s">
        <v>188</v>
      </c>
      <c r="K54" s="10" t="s">
        <v>188</v>
      </c>
      <c r="L54" s="4"/>
    </row>
    <row r="55" spans="1:11" ht="18">
      <c r="A55" s="67"/>
      <c r="B55" s="14" t="s">
        <v>36</v>
      </c>
      <c r="C55" s="11" t="s">
        <v>188</v>
      </c>
      <c r="D55" s="137"/>
      <c r="E55" s="137"/>
      <c r="F55" s="149">
        <f>SUM(C55:E55)</f>
        <v>0</v>
      </c>
      <c r="G55" s="137"/>
      <c r="H55" s="137"/>
      <c r="I55" s="137"/>
      <c r="J55" s="137"/>
      <c r="K55" s="149">
        <f>SUM(F55:J55)</f>
        <v>0</v>
      </c>
    </row>
    <row r="56" spans="1:11" ht="18">
      <c r="A56" s="67"/>
      <c r="B56" s="14" t="s">
        <v>37</v>
      </c>
      <c r="C56" s="11" t="s">
        <v>188</v>
      </c>
      <c r="D56" s="137"/>
      <c r="E56" s="137"/>
      <c r="F56" s="149">
        <f>SUM(C56:E56)</f>
        <v>0</v>
      </c>
      <c r="G56" s="137"/>
      <c r="H56" s="137"/>
      <c r="I56" s="137"/>
      <c r="J56" s="137"/>
      <c r="K56" s="149">
        <f>SUM(F56:J56)</f>
        <v>0</v>
      </c>
    </row>
    <row r="57" spans="1:11" ht="18">
      <c r="A57" s="67"/>
      <c r="B57" s="14" t="s">
        <v>38</v>
      </c>
      <c r="C57" s="11" t="s">
        <v>188</v>
      </c>
      <c r="D57" s="137"/>
      <c r="E57" s="137"/>
      <c r="F57" s="149">
        <f>SUM(C57:E57)</f>
        <v>0</v>
      </c>
      <c r="G57" s="137"/>
      <c r="H57" s="137"/>
      <c r="I57" s="137"/>
      <c r="J57" s="137"/>
      <c r="K57" s="149">
        <f>SUM(F57:J57)</f>
        <v>0</v>
      </c>
    </row>
    <row r="58" spans="1:12" ht="27.75" customHeight="1">
      <c r="A58" s="68" t="s">
        <v>188</v>
      </c>
      <c r="B58" s="10" t="s">
        <v>76</v>
      </c>
      <c r="C58" s="10" t="s">
        <v>188</v>
      </c>
      <c r="D58" s="10" t="s">
        <v>188</v>
      </c>
      <c r="E58" s="148" t="s">
        <v>188</v>
      </c>
      <c r="F58" s="191" t="str">
        <f>IF(MIN(D59:J61)&lt;0,"Warning - Negative Number Entered"," ")</f>
        <v> </v>
      </c>
      <c r="G58" s="10" t="s">
        <v>188</v>
      </c>
      <c r="H58" s="10" t="s">
        <v>188</v>
      </c>
      <c r="I58" s="10" t="s">
        <v>188</v>
      </c>
      <c r="J58" s="10" t="s">
        <v>188</v>
      </c>
      <c r="K58" s="10" t="s">
        <v>188</v>
      </c>
      <c r="L58" s="4"/>
    </row>
    <row r="59" spans="1:11" ht="18">
      <c r="A59" s="67"/>
      <c r="B59" s="14" t="s">
        <v>36</v>
      </c>
      <c r="C59" s="11" t="s">
        <v>188</v>
      </c>
      <c r="D59" s="137"/>
      <c r="E59" s="137"/>
      <c r="F59" s="149">
        <f>SUM(C59:E59)</f>
        <v>0</v>
      </c>
      <c r="G59" s="137"/>
      <c r="H59" s="137"/>
      <c r="I59" s="137"/>
      <c r="J59" s="137"/>
      <c r="K59" s="149">
        <f>SUM(F59:J59)</f>
        <v>0</v>
      </c>
    </row>
    <row r="60" spans="1:11" ht="18">
      <c r="A60" s="67"/>
      <c r="B60" s="14" t="s">
        <v>37</v>
      </c>
      <c r="C60" s="11" t="s">
        <v>188</v>
      </c>
      <c r="D60" s="137"/>
      <c r="E60" s="137"/>
      <c r="F60" s="149">
        <f>SUM(C60:E60)</f>
        <v>0</v>
      </c>
      <c r="G60" s="137"/>
      <c r="H60" s="137"/>
      <c r="I60" s="137"/>
      <c r="J60" s="137"/>
      <c r="K60" s="149">
        <f>SUM(F60:J60)</f>
        <v>0</v>
      </c>
    </row>
    <row r="61" spans="1:11" ht="18">
      <c r="A61" s="67"/>
      <c r="B61" s="14" t="s">
        <v>38</v>
      </c>
      <c r="C61" s="11" t="s">
        <v>188</v>
      </c>
      <c r="D61" s="137"/>
      <c r="E61" s="137"/>
      <c r="F61" s="149">
        <f>SUM(C61:E61)</f>
        <v>0</v>
      </c>
      <c r="G61" s="137"/>
      <c r="H61" s="137"/>
      <c r="I61" s="137"/>
      <c r="J61" s="137"/>
      <c r="K61" s="149">
        <f>SUM(F61:J61)</f>
        <v>0</v>
      </c>
    </row>
    <row r="62" spans="1:12" ht="27.75" customHeight="1">
      <c r="A62" s="68" t="s">
        <v>188</v>
      </c>
      <c r="B62" s="10" t="s">
        <v>77</v>
      </c>
      <c r="C62" s="10" t="s">
        <v>188</v>
      </c>
      <c r="D62" s="10" t="s">
        <v>188</v>
      </c>
      <c r="E62" s="148" t="s">
        <v>188</v>
      </c>
      <c r="F62" s="191" t="str">
        <f>IF(MIN(D63:J65)&lt;0,"Warning - Negative Number Entered"," ")</f>
        <v> </v>
      </c>
      <c r="G62" s="10" t="s">
        <v>188</v>
      </c>
      <c r="H62" s="10" t="s">
        <v>188</v>
      </c>
      <c r="I62" s="10" t="s">
        <v>188</v>
      </c>
      <c r="J62" s="10" t="s">
        <v>188</v>
      </c>
      <c r="K62" s="10" t="s">
        <v>188</v>
      </c>
      <c r="L62" s="4"/>
    </row>
    <row r="63" spans="1:11" ht="18">
      <c r="A63" s="67"/>
      <c r="B63" s="14" t="s">
        <v>36</v>
      </c>
      <c r="C63" s="11" t="s">
        <v>188</v>
      </c>
      <c r="D63" s="137"/>
      <c r="E63" s="137"/>
      <c r="F63" s="149">
        <f>SUM(C63:E63)</f>
        <v>0</v>
      </c>
      <c r="G63" s="137"/>
      <c r="H63" s="137"/>
      <c r="I63" s="137"/>
      <c r="J63" s="137"/>
      <c r="K63" s="149">
        <f>SUM(F63:J63)</f>
        <v>0</v>
      </c>
    </row>
    <row r="64" spans="1:11" ht="18">
      <c r="A64" s="67"/>
      <c r="B64" s="14" t="s">
        <v>37</v>
      </c>
      <c r="C64" s="11" t="s">
        <v>188</v>
      </c>
      <c r="D64" s="137"/>
      <c r="E64" s="137"/>
      <c r="F64" s="149">
        <f>SUM(C64:E64)</f>
        <v>0</v>
      </c>
      <c r="G64" s="137"/>
      <c r="H64" s="137"/>
      <c r="I64" s="137"/>
      <c r="J64" s="137"/>
      <c r="K64" s="149">
        <f>SUM(F64:J64)</f>
        <v>0</v>
      </c>
    </row>
    <row r="65" spans="1:11" ht="18">
      <c r="A65" s="67"/>
      <c r="B65" s="14" t="s">
        <v>38</v>
      </c>
      <c r="C65" s="11" t="s">
        <v>188</v>
      </c>
      <c r="D65" s="137"/>
      <c r="E65" s="137"/>
      <c r="F65" s="149">
        <f>SUM(C65:E65)</f>
        <v>0</v>
      </c>
      <c r="G65" s="137"/>
      <c r="H65" s="137"/>
      <c r="I65" s="137"/>
      <c r="J65" s="137"/>
      <c r="K65" s="149">
        <f>SUM(F65:J65)</f>
        <v>0</v>
      </c>
    </row>
    <row r="66" spans="1:12" ht="27.75" customHeight="1">
      <c r="A66" s="68" t="s">
        <v>188</v>
      </c>
      <c r="B66" s="10" t="s">
        <v>78</v>
      </c>
      <c r="C66" s="10" t="s">
        <v>188</v>
      </c>
      <c r="D66" s="10" t="s">
        <v>188</v>
      </c>
      <c r="E66" s="148" t="s">
        <v>188</v>
      </c>
      <c r="F66" s="191" t="str">
        <f>IF(MIN(D67:J69)&lt;0,"Warning - Negative Number Entered"," ")</f>
        <v> </v>
      </c>
      <c r="G66" s="10" t="s">
        <v>188</v>
      </c>
      <c r="H66" s="10" t="s">
        <v>188</v>
      </c>
      <c r="I66" s="10" t="s">
        <v>188</v>
      </c>
      <c r="J66" s="10" t="s">
        <v>188</v>
      </c>
      <c r="K66" s="10" t="s">
        <v>188</v>
      </c>
      <c r="L66" s="4"/>
    </row>
    <row r="67" spans="1:11" ht="18">
      <c r="A67" s="67"/>
      <c r="B67" s="14" t="s">
        <v>36</v>
      </c>
      <c r="C67" s="11" t="s">
        <v>188</v>
      </c>
      <c r="D67" s="137"/>
      <c r="E67" s="137"/>
      <c r="F67" s="149">
        <f>SUM(C67:E67)</f>
        <v>0</v>
      </c>
      <c r="G67" s="137"/>
      <c r="H67" s="137"/>
      <c r="I67" s="137"/>
      <c r="J67" s="137"/>
      <c r="K67" s="149">
        <f>SUM(F67:J67)</f>
        <v>0</v>
      </c>
    </row>
    <row r="68" spans="1:11" ht="18">
      <c r="A68" s="67"/>
      <c r="B68" s="14" t="s">
        <v>37</v>
      </c>
      <c r="C68" s="11" t="s">
        <v>188</v>
      </c>
      <c r="D68" s="137"/>
      <c r="E68" s="137"/>
      <c r="F68" s="149">
        <f>SUM(C68:E68)</f>
        <v>0</v>
      </c>
      <c r="G68" s="137"/>
      <c r="H68" s="137"/>
      <c r="I68" s="137"/>
      <c r="J68" s="137"/>
      <c r="K68" s="149">
        <f>SUM(F68:J68)</f>
        <v>0</v>
      </c>
    </row>
    <row r="69" spans="1:11" ht="18">
      <c r="A69" s="67"/>
      <c r="B69" s="14" t="s">
        <v>38</v>
      </c>
      <c r="C69" s="11" t="s">
        <v>188</v>
      </c>
      <c r="D69" s="137"/>
      <c r="E69" s="137"/>
      <c r="F69" s="149">
        <f>SUM(C69:E69)</f>
        <v>0</v>
      </c>
      <c r="G69" s="137"/>
      <c r="H69" s="137"/>
      <c r="I69" s="137"/>
      <c r="J69" s="137"/>
      <c r="K69" s="149">
        <f>SUM(F69:J69)</f>
        <v>0</v>
      </c>
    </row>
    <row r="70" spans="1:12" ht="27.75" customHeight="1">
      <c r="A70" s="68" t="s">
        <v>188</v>
      </c>
      <c r="B70" s="10" t="s">
        <v>79</v>
      </c>
      <c r="C70" s="10" t="s">
        <v>188</v>
      </c>
      <c r="D70" s="10" t="s">
        <v>188</v>
      </c>
      <c r="E70" s="148" t="s">
        <v>188</v>
      </c>
      <c r="F70" s="191" t="str">
        <f>IF(MIN(D71:J72)&lt;0,"Warning - Negative Number Entered"," ")</f>
        <v> </v>
      </c>
      <c r="G70" s="10" t="s">
        <v>188</v>
      </c>
      <c r="H70" s="10" t="s">
        <v>188</v>
      </c>
      <c r="I70" s="10" t="s">
        <v>188</v>
      </c>
      <c r="J70" s="10" t="s">
        <v>188</v>
      </c>
      <c r="K70" s="10" t="s">
        <v>188</v>
      </c>
      <c r="L70" s="4"/>
    </row>
    <row r="71" spans="1:11" ht="18">
      <c r="A71" s="67"/>
      <c r="B71" s="14" t="s">
        <v>46</v>
      </c>
      <c r="C71" s="11" t="s">
        <v>188</v>
      </c>
      <c r="D71" s="137"/>
      <c r="E71" s="137"/>
      <c r="F71" s="149">
        <f>SUM(C71:E71)</f>
        <v>0</v>
      </c>
      <c r="G71" s="137"/>
      <c r="H71" s="137"/>
      <c r="I71" s="137"/>
      <c r="J71" s="137"/>
      <c r="K71" s="149">
        <f>SUM(F71:J71)</f>
        <v>0</v>
      </c>
    </row>
    <row r="72" spans="1:11" ht="18">
      <c r="A72" s="67"/>
      <c r="B72" s="14" t="s">
        <v>52</v>
      </c>
      <c r="C72" s="11" t="s">
        <v>188</v>
      </c>
      <c r="D72" s="137"/>
      <c r="E72" s="137"/>
      <c r="F72" s="149">
        <f>SUM(C72:E72)</f>
        <v>0</v>
      </c>
      <c r="G72" s="137"/>
      <c r="H72" s="137"/>
      <c r="I72" s="137"/>
      <c r="J72" s="137"/>
      <c r="K72" s="149">
        <f>SUM(F72:J72)</f>
        <v>0</v>
      </c>
    </row>
    <row r="73" spans="1:12" ht="27.75" customHeight="1">
      <c r="A73" s="68" t="s">
        <v>188</v>
      </c>
      <c r="B73" s="10" t="s">
        <v>80</v>
      </c>
      <c r="C73" s="10" t="s">
        <v>188</v>
      </c>
      <c r="D73" s="10" t="s">
        <v>188</v>
      </c>
      <c r="E73" s="148" t="s">
        <v>188</v>
      </c>
      <c r="F73" s="191" t="str">
        <f>IF(MIN(D74:J85)&lt;0,"Warning - Negative Number Entered"," ")</f>
        <v> </v>
      </c>
      <c r="G73" s="10" t="s">
        <v>188</v>
      </c>
      <c r="H73" s="10" t="s">
        <v>188</v>
      </c>
      <c r="I73" s="10" t="s">
        <v>188</v>
      </c>
      <c r="J73" s="10" t="s">
        <v>188</v>
      </c>
      <c r="K73" s="10" t="s">
        <v>188</v>
      </c>
      <c r="L73" s="4"/>
    </row>
    <row r="74" spans="1:11" ht="18">
      <c r="A74" s="67"/>
      <c r="B74" s="14" t="s">
        <v>34</v>
      </c>
      <c r="C74" s="11" t="s">
        <v>188</v>
      </c>
      <c r="D74" s="137"/>
      <c r="E74" s="137"/>
      <c r="F74" s="149">
        <f aca="true" t="shared" si="5" ref="F74:F80">SUM(C74:E74)</f>
        <v>0</v>
      </c>
      <c r="G74" s="137"/>
      <c r="H74" s="137"/>
      <c r="I74" s="137"/>
      <c r="J74" s="137"/>
      <c r="K74" s="149">
        <f aca="true" t="shared" si="6" ref="K74:K80">SUM(F74:J74)</f>
        <v>0</v>
      </c>
    </row>
    <row r="75" spans="1:11" ht="18">
      <c r="A75" s="67"/>
      <c r="B75" s="14" t="s">
        <v>35</v>
      </c>
      <c r="C75" s="11" t="s">
        <v>188</v>
      </c>
      <c r="D75" s="137"/>
      <c r="E75" s="137"/>
      <c r="F75" s="149">
        <f t="shared" si="5"/>
        <v>0</v>
      </c>
      <c r="G75" s="137"/>
      <c r="H75" s="137"/>
      <c r="I75" s="137"/>
      <c r="J75" s="137"/>
      <c r="K75" s="149">
        <f t="shared" si="6"/>
        <v>0</v>
      </c>
    </row>
    <row r="76" spans="1:11" ht="18">
      <c r="A76" s="67"/>
      <c r="B76" s="10" t="s">
        <v>81</v>
      </c>
      <c r="C76" s="11" t="s">
        <v>188</v>
      </c>
      <c r="D76" s="137"/>
      <c r="E76" s="137"/>
      <c r="F76" s="149">
        <f t="shared" si="5"/>
        <v>0</v>
      </c>
      <c r="G76" s="137"/>
      <c r="H76" s="137"/>
      <c r="I76" s="137"/>
      <c r="J76" s="137"/>
      <c r="K76" s="149">
        <f t="shared" si="6"/>
        <v>0</v>
      </c>
    </row>
    <row r="77" spans="1:11" ht="18">
      <c r="A77" s="67"/>
      <c r="B77" s="10" t="s">
        <v>82</v>
      </c>
      <c r="C77" s="11" t="s">
        <v>188</v>
      </c>
      <c r="D77" s="137"/>
      <c r="E77" s="137"/>
      <c r="F77" s="149">
        <f t="shared" si="5"/>
        <v>0</v>
      </c>
      <c r="G77" s="137"/>
      <c r="H77" s="137"/>
      <c r="I77" s="137"/>
      <c r="J77" s="137"/>
      <c r="K77" s="149">
        <f t="shared" si="6"/>
        <v>0</v>
      </c>
    </row>
    <row r="78" spans="1:11" ht="18">
      <c r="A78" s="67"/>
      <c r="B78" s="10" t="s">
        <v>83</v>
      </c>
      <c r="C78" s="11" t="s">
        <v>188</v>
      </c>
      <c r="D78" s="137"/>
      <c r="E78" s="137"/>
      <c r="F78" s="149">
        <f t="shared" si="5"/>
        <v>0</v>
      </c>
      <c r="G78" s="137"/>
      <c r="H78" s="137"/>
      <c r="I78" s="137"/>
      <c r="J78" s="137"/>
      <c r="K78" s="149">
        <f t="shared" si="6"/>
        <v>0</v>
      </c>
    </row>
    <row r="79" spans="1:11" ht="18">
      <c r="A79" s="67"/>
      <c r="B79" s="10" t="s">
        <v>84</v>
      </c>
      <c r="C79" s="11" t="s">
        <v>188</v>
      </c>
      <c r="D79" s="137"/>
      <c r="E79" s="137"/>
      <c r="F79" s="149">
        <f t="shared" si="5"/>
        <v>0</v>
      </c>
      <c r="G79" s="137"/>
      <c r="H79" s="137"/>
      <c r="I79" s="137"/>
      <c r="J79" s="137"/>
      <c r="K79" s="149">
        <f t="shared" si="6"/>
        <v>0</v>
      </c>
    </row>
    <row r="80" spans="1:11" ht="18">
      <c r="A80" s="67"/>
      <c r="B80" s="10" t="s">
        <v>85</v>
      </c>
      <c r="C80" s="11" t="s">
        <v>188</v>
      </c>
      <c r="D80" s="137"/>
      <c r="E80" s="137"/>
      <c r="F80" s="149">
        <f t="shared" si="5"/>
        <v>0</v>
      </c>
      <c r="G80" s="137"/>
      <c r="H80" s="137"/>
      <c r="I80" s="137"/>
      <c r="J80" s="137"/>
      <c r="K80" s="149">
        <f t="shared" si="6"/>
        <v>0</v>
      </c>
    </row>
    <row r="81" spans="1:11" ht="18">
      <c r="A81" s="67"/>
      <c r="B81" s="10" t="s">
        <v>86</v>
      </c>
      <c r="C81" s="11" t="s">
        <v>188</v>
      </c>
      <c r="D81" s="137"/>
      <c r="E81" s="137"/>
      <c r="F81" s="149">
        <f>SUM(C81:E81)</f>
        <v>0</v>
      </c>
      <c r="G81" s="137"/>
      <c r="H81" s="137"/>
      <c r="I81" s="137"/>
      <c r="J81" s="137"/>
      <c r="K81" s="149">
        <f>SUM(F81:J81)</f>
        <v>0</v>
      </c>
    </row>
    <row r="82" spans="1:11" ht="18">
      <c r="A82" s="67"/>
      <c r="B82" s="10" t="s">
        <v>87</v>
      </c>
      <c r="C82" s="11" t="s">
        <v>188</v>
      </c>
      <c r="D82" s="137"/>
      <c r="E82" s="137"/>
      <c r="F82" s="149">
        <f>SUM(C82:E82)</f>
        <v>0</v>
      </c>
      <c r="G82" s="137"/>
      <c r="H82" s="137"/>
      <c r="I82" s="137"/>
      <c r="J82" s="137"/>
      <c r="K82" s="149">
        <f>SUM(F82:J82)</f>
        <v>0</v>
      </c>
    </row>
    <row r="83" spans="1:11" ht="18">
      <c r="A83" s="67"/>
      <c r="B83" s="10" t="s">
        <v>88</v>
      </c>
      <c r="C83" s="11" t="s">
        <v>188</v>
      </c>
      <c r="D83" s="137"/>
      <c r="E83" s="137"/>
      <c r="F83" s="149">
        <f aca="true" t="shared" si="7" ref="F83:F89">SUM(C83:E83)</f>
        <v>0</v>
      </c>
      <c r="G83" s="137"/>
      <c r="H83" s="137"/>
      <c r="I83" s="137"/>
      <c r="J83" s="137"/>
      <c r="K83" s="149">
        <f>SUM(F83:J83)</f>
        <v>0</v>
      </c>
    </row>
    <row r="84" spans="1:28" ht="18">
      <c r="A84" s="67"/>
      <c r="B84" s="10" t="s">
        <v>89</v>
      </c>
      <c r="C84" s="11" t="s">
        <v>188</v>
      </c>
      <c r="D84" s="137"/>
      <c r="E84" s="137"/>
      <c r="F84" s="149">
        <f t="shared" si="7"/>
        <v>0</v>
      </c>
      <c r="G84" s="137"/>
      <c r="H84" s="137"/>
      <c r="I84" s="137"/>
      <c r="J84" s="137"/>
      <c r="K84" s="149">
        <f>SUM(F84:J84)</f>
        <v>0</v>
      </c>
      <c r="Z84" s="7"/>
      <c r="AA84" s="7"/>
      <c r="AB84" s="7"/>
    </row>
    <row r="85" spans="1:28" ht="18">
      <c r="A85" s="67"/>
      <c r="B85" s="10" t="s">
        <v>90</v>
      </c>
      <c r="C85" s="11" t="s">
        <v>188</v>
      </c>
      <c r="D85" s="137"/>
      <c r="E85" s="137"/>
      <c r="F85" s="149">
        <f t="shared" si="7"/>
        <v>0</v>
      </c>
      <c r="G85" s="137"/>
      <c r="H85" s="137"/>
      <c r="I85" s="137"/>
      <c r="J85" s="137"/>
      <c r="K85" s="149">
        <f>SUM(F85:J85)</f>
        <v>0</v>
      </c>
      <c r="Z85" s="7"/>
      <c r="AA85" s="7"/>
      <c r="AB85" s="7"/>
    </row>
    <row r="86" spans="1:28" ht="18.75">
      <c r="A86" s="68" t="s">
        <v>188</v>
      </c>
      <c r="B86" s="54" t="s">
        <v>323</v>
      </c>
      <c r="C86" s="55" t="s">
        <v>188</v>
      </c>
      <c r="D86" s="55" t="s">
        <v>188</v>
      </c>
      <c r="E86" s="55" t="s">
        <v>188</v>
      </c>
      <c r="F86" s="55" t="s">
        <v>188</v>
      </c>
      <c r="G86" s="55" t="s">
        <v>188</v>
      </c>
      <c r="H86" s="55" t="s">
        <v>188</v>
      </c>
      <c r="I86" s="55" t="s">
        <v>188</v>
      </c>
      <c r="J86" s="55" t="s">
        <v>188</v>
      </c>
      <c r="K86" s="55" t="s">
        <v>188</v>
      </c>
      <c r="L86" s="4"/>
      <c r="Z86" s="7"/>
      <c r="AA86" s="7"/>
      <c r="AB86" s="7"/>
    </row>
    <row r="87" spans="1:28" ht="18">
      <c r="A87" s="67"/>
      <c r="B87" s="10" t="s">
        <v>91</v>
      </c>
      <c r="C87" s="11" t="s">
        <v>188</v>
      </c>
      <c r="D87" s="150">
        <f>SUM(D17:D85)-D30</f>
        <v>0</v>
      </c>
      <c r="E87" s="150">
        <f>SUM(E17:E85)-E30</f>
        <v>0</v>
      </c>
      <c r="F87" s="149">
        <f t="shared" si="7"/>
        <v>0</v>
      </c>
      <c r="G87" s="150">
        <f>SUM(G17:G85)-G30</f>
        <v>0</v>
      </c>
      <c r="H87" s="150">
        <f>SUM(H17:H85)-H30</f>
        <v>0</v>
      </c>
      <c r="I87" s="150">
        <f>SUM(I17:I85)-I30</f>
        <v>0</v>
      </c>
      <c r="J87" s="150">
        <f>SUM(J17:J85)-J30</f>
        <v>0</v>
      </c>
      <c r="K87" s="149">
        <f>SUM(F87:J87)</f>
        <v>0</v>
      </c>
      <c r="Z87" s="7"/>
      <c r="AA87" s="7"/>
      <c r="AB87" s="7"/>
    </row>
    <row r="88" spans="1:28" ht="18.75">
      <c r="A88" s="68" t="s">
        <v>188</v>
      </c>
      <c r="B88" s="290" t="s">
        <v>23</v>
      </c>
      <c r="C88" s="291" t="s">
        <v>188</v>
      </c>
      <c r="D88" s="291" t="s">
        <v>188</v>
      </c>
      <c r="E88" s="291" t="s">
        <v>188</v>
      </c>
      <c r="F88" s="291" t="s">
        <v>188</v>
      </c>
      <c r="G88" s="291" t="s">
        <v>188</v>
      </c>
      <c r="H88" s="291" t="s">
        <v>188</v>
      </c>
      <c r="I88" s="291" t="s">
        <v>188</v>
      </c>
      <c r="J88" s="291" t="s">
        <v>188</v>
      </c>
      <c r="K88" s="291" t="s">
        <v>188</v>
      </c>
      <c r="L88" s="4"/>
      <c r="Z88" s="7"/>
      <c r="AA88" s="7"/>
      <c r="AB88" s="7"/>
    </row>
    <row r="89" spans="1:28" ht="18">
      <c r="A89" s="67"/>
      <c r="B89" s="10" t="s">
        <v>92</v>
      </c>
      <c r="C89" s="11" t="s">
        <v>188</v>
      </c>
      <c r="D89" s="11" t="s">
        <v>188</v>
      </c>
      <c r="E89" s="11" t="s">
        <v>188</v>
      </c>
      <c r="F89" s="149">
        <f t="shared" si="7"/>
        <v>0</v>
      </c>
      <c r="G89" s="149">
        <f>G14-G87</f>
        <v>0</v>
      </c>
      <c r="H89" s="149">
        <f>H14-H87</f>
        <v>0</v>
      </c>
      <c r="I89" s="149">
        <f>I14-I87</f>
        <v>0</v>
      </c>
      <c r="J89" s="149">
        <f>J14-J87</f>
        <v>0</v>
      </c>
      <c r="K89" s="150">
        <f>SUM(F89:J89)</f>
        <v>0</v>
      </c>
      <c r="Y89" s="7"/>
      <c r="Z89" s="7"/>
      <c r="AA89" s="7"/>
      <c r="AB89" s="7"/>
    </row>
    <row r="90" spans="2:28" ht="18">
      <c r="B90" s="8"/>
      <c r="C90" s="9"/>
      <c r="D90" s="9"/>
      <c r="E90" s="9"/>
      <c r="F90" s="9"/>
      <c r="G90" s="9"/>
      <c r="H90" s="9"/>
      <c r="I90" s="9"/>
      <c r="J90" s="9"/>
      <c r="K90" s="6"/>
      <c r="Y90" s="7"/>
      <c r="Z90" s="7"/>
      <c r="AA90" s="7"/>
      <c r="AB90" s="7"/>
    </row>
    <row r="91" spans="2:28" ht="18">
      <c r="B91" s="8"/>
      <c r="Y91" s="7"/>
      <c r="Z91" s="7"/>
      <c r="AA91" s="7"/>
      <c r="AB91" s="7"/>
    </row>
  </sheetData>
  <sheetProtection password="DDD1" sheet="1" objects="1" scenarios="1"/>
  <dataValidations count="2">
    <dataValidation type="list" showInputMessage="1" showErrorMessage="1" sqref="A6:A8 A89 A87 A74:A85 A71:A72 A67:A69 A63:A65 A59:A61 A55:A57 A49:A53 A43:A47 A39:A41 A36:A37 A33:A34 A23:A31 A17:A21 A10:A14">
      <formula1>" ,No,Yes"</formula1>
    </dataValidation>
    <dataValidation type="whole" allowBlank="1" showInputMessage="1" showErrorMessage="1" errorTitle="ALERT" error="ENTER WHOLE NUMBERS.  (MAXIMUM VALUE IS 999,999,999,999).&#10;Click Retry button." sqref="F6:F7 I10:I12 G74:J85 F13 H10:H11 G12:G13 G21:J21 D23:E29 D71:E72 D21:E21 G31:J31 F19:J19 G33:J34 D31:E31 G36:J37 D33:E34 H13:J13 D36:E37 G39:J41 D39:E41 G43:J47 D43:E47 G49:J53 D49:E53 G55:J57 D55:E57 G59:J61 G63:J65 G67:J69 G71:J72 D74:E85 D59:E61 D63:E65 D67:E69 G23:J29">
      <formula1>-999999999999</formula1>
      <formula2>999999999999</formula2>
    </dataValidation>
  </dataValidations>
  <printOptions horizontalCentered="1"/>
  <pageMargins left="0.36" right="0.5" top="0.5" bottom="0.5" header="0.5" footer="0.5"/>
  <pageSetup horizontalDpi="300" verticalDpi="300" orientation="landscape" paperSize="5" scale="70" r:id="rId2"/>
  <ignoredErrors>
    <ignoredError sqref="F30 F87 F22 F32 F35 F38 F42 F48 F54 F58 F62 F66" formula="1"/>
  </ignoredErrors>
  <drawing r:id="rId1"/>
</worksheet>
</file>

<file path=xl/worksheets/sheet4.xml><?xml version="1.0" encoding="utf-8"?>
<worksheet xmlns="http://schemas.openxmlformats.org/spreadsheetml/2006/main" xmlns:r="http://schemas.openxmlformats.org/officeDocument/2006/relationships">
  <sheetPr codeName="Sheet4"/>
  <dimension ref="A1:L102"/>
  <sheetViews>
    <sheetView zoomScale="75" zoomScaleNormal="75" workbookViewId="0" topLeftCell="A2">
      <selection activeCell="A8" sqref="A8"/>
    </sheetView>
  </sheetViews>
  <sheetFormatPr defaultColWidth="9.00390625" defaultRowHeight="12.75"/>
  <cols>
    <col min="1" max="1" width="10.625" style="2" customWidth="1"/>
    <col min="2" max="2" width="6.625" style="2" customWidth="1"/>
    <col min="3" max="3" width="43.625" style="2" customWidth="1"/>
    <col min="4" max="4" width="15.625" style="2" customWidth="1"/>
    <col min="5" max="5" width="23.25390625" style="2" bestFit="1" customWidth="1"/>
    <col min="6" max="6" width="13.875" style="2" customWidth="1"/>
    <col min="7" max="7" width="23.25390625" style="2" bestFit="1" customWidth="1"/>
    <col min="8" max="8" width="13.875" style="2" customWidth="1"/>
    <col min="9" max="9" width="25.625" style="2" bestFit="1" customWidth="1"/>
    <col min="10" max="10" width="13.875" style="2" customWidth="1"/>
    <col min="11" max="11" width="23.125" style="2" customWidth="1"/>
    <col min="12" max="12" width="33.25390625" style="2" customWidth="1"/>
    <col min="13" max="16384" width="9.00390625" style="2" customWidth="1"/>
  </cols>
  <sheetData>
    <row r="1" spans="1:12" ht="22.5" customHeight="1" hidden="1">
      <c r="A1" s="69">
        <f>MAX(Agency_1683_1!$1:$1)+1</f>
        <v>14</v>
      </c>
      <c r="B1" s="44">
        <f>1+A1</f>
        <v>15</v>
      </c>
      <c r="C1" s="44">
        <f>1+B1</f>
        <v>16</v>
      </c>
      <c r="D1" s="44">
        <v>17</v>
      </c>
      <c r="E1" s="44">
        <f aca="true" t="shared" si="0" ref="E1:K1">1+D1</f>
        <v>18</v>
      </c>
      <c r="F1" s="44">
        <f t="shared" si="0"/>
        <v>19</v>
      </c>
      <c r="G1" s="44">
        <f t="shared" si="0"/>
        <v>20</v>
      </c>
      <c r="H1" s="44">
        <f t="shared" si="0"/>
        <v>21</v>
      </c>
      <c r="I1" s="44">
        <f t="shared" si="0"/>
        <v>22</v>
      </c>
      <c r="J1" s="44">
        <f t="shared" si="0"/>
        <v>23</v>
      </c>
      <c r="K1" s="86">
        <f t="shared" si="0"/>
        <v>24</v>
      </c>
      <c r="L1" s="86">
        <f>1+K1</f>
        <v>25</v>
      </c>
    </row>
    <row r="2" spans="1:12" ht="18">
      <c r="A2" s="70" t="str">
        <f>IF(A1&lt;=26,CONCATENATE("COLUMN ",CHAR(64+A1)),IF(MOD(A1,26)&lt;&gt;0,CONCATENATE("COLUMN ",CHAR(64+ABS(A1/26)),CHAR(64+MOD(A1,26))),CONCATENATE("COLUMN ",CHAR(64+ABS(A1/26)-1),"Z")))</f>
        <v>COLUMN N</v>
      </c>
      <c r="B2" s="141" t="str">
        <f>IF(B1&lt;=26,CONCATENATE("COLUMN ",CHAR(64+B1)),IF(MOD(B1,26)&lt;&gt;0,CONCATENATE("COLUMN ",CHAR(64+ABS(B1/26)),CHAR(64+MOD(B1,26))),CONCATENATE("COLUMN ",CHAR(64+ABS(B1/26)-1),"Z")))</f>
        <v>COLUMN O</v>
      </c>
      <c r="C2" s="43" t="str">
        <f>IF(C1&lt;=26,CONCATENATE("COLUMN ",CHAR(64+C1)),IF(MOD(C1,26)&lt;&gt;0,CONCATENATE("COLUMN ",CHAR(64+ABS(C1/26)),CHAR(64+MOD(C1,26))),CONCATENATE("COLUMN ",CHAR(64+ABS(C1/26)-1),"Z")))</f>
        <v>COLUMN P</v>
      </c>
      <c r="D2" s="43" t="str">
        <f aca="true" t="shared" si="1" ref="D2:L2">IF(D1&lt;=26,CONCATENATE("COLUMN ",CHAR(64+D1)),IF(MOD(D1,26)&lt;&gt;0,CONCATENATE("COLUMN ",CHAR(64+ABS(D1/26)),CHAR(64+MOD(D1,26))),CONCATENATE("COLUMN ",CHAR(64+ABS(D1/26)-1),"Z")))</f>
        <v>COLUMN Q</v>
      </c>
      <c r="E2" s="43" t="str">
        <f t="shared" si="1"/>
        <v>COLUMN R</v>
      </c>
      <c r="F2" s="43" t="str">
        <f t="shared" si="1"/>
        <v>COLUMN S</v>
      </c>
      <c r="G2" s="43" t="str">
        <f t="shared" si="1"/>
        <v>COLUMN T</v>
      </c>
      <c r="H2" s="43" t="str">
        <f t="shared" si="1"/>
        <v>COLUMN U</v>
      </c>
      <c r="I2" s="43" t="str">
        <f t="shared" si="1"/>
        <v>COLUMN V</v>
      </c>
      <c r="J2" s="43" t="str">
        <f t="shared" si="1"/>
        <v>COLUMN W</v>
      </c>
      <c r="K2" s="82" t="str">
        <f t="shared" si="1"/>
        <v>COLUMN X</v>
      </c>
      <c r="L2" s="82" t="str">
        <f t="shared" si="1"/>
        <v>COLUMN Y</v>
      </c>
    </row>
    <row r="3" spans="1:12" ht="18">
      <c r="A3" s="85" t="s">
        <v>188</v>
      </c>
      <c r="B3" s="76"/>
      <c r="C3" s="77" t="str">
        <f>CONCATENATE("REPORTING YEAR ",Agency_ContactInfo!B4)</f>
        <v>REPORTING YEAR 2001</v>
      </c>
      <c r="D3" s="283" t="s">
        <v>188</v>
      </c>
      <c r="E3" s="130" t="s">
        <v>199</v>
      </c>
      <c r="F3" s="131"/>
      <c r="G3" s="130" t="s">
        <v>200</v>
      </c>
      <c r="H3" s="131"/>
      <c r="I3" s="158" t="s">
        <v>201</v>
      </c>
      <c r="J3" s="131"/>
      <c r="K3" s="322" t="s">
        <v>211</v>
      </c>
      <c r="L3" s="323"/>
    </row>
    <row r="4" spans="1:12" ht="33.75" customHeight="1">
      <c r="A4" s="284" t="s">
        <v>188</v>
      </c>
      <c r="B4" s="225" t="s">
        <v>209</v>
      </c>
      <c r="C4" s="225" t="s">
        <v>188</v>
      </c>
      <c r="D4" s="225" t="s">
        <v>188</v>
      </c>
      <c r="E4" s="226">
        <f>Agency_1683_1!F7</f>
        <v>0</v>
      </c>
      <c r="F4" s="236" t="s">
        <v>188</v>
      </c>
      <c r="G4" s="227">
        <f>Agency_1683_1!F8</f>
        <v>0</v>
      </c>
      <c r="H4" s="132" t="s">
        <v>188</v>
      </c>
      <c r="I4" s="227">
        <f>Agency_1683_1!F6</f>
        <v>0</v>
      </c>
      <c r="J4" s="160" t="s">
        <v>188</v>
      </c>
      <c r="K4" s="292" t="s">
        <v>188</v>
      </c>
      <c r="L4" s="157"/>
    </row>
    <row r="5" spans="1:12" ht="29.25" customHeight="1">
      <c r="A5" s="284" t="s">
        <v>188</v>
      </c>
      <c r="B5" s="225"/>
      <c r="C5" s="225" t="s">
        <v>188</v>
      </c>
      <c r="D5" s="225" t="s">
        <v>188</v>
      </c>
      <c r="E5" s="55" t="s">
        <v>237</v>
      </c>
      <c r="F5" s="55"/>
      <c r="G5" s="55" t="s">
        <v>188</v>
      </c>
      <c r="H5" s="55" t="s">
        <v>188</v>
      </c>
      <c r="I5" s="55" t="s">
        <v>188</v>
      </c>
      <c r="J5" s="159" t="s">
        <v>188</v>
      </c>
      <c r="K5" s="133" t="s">
        <v>188</v>
      </c>
      <c r="L5" s="157"/>
    </row>
    <row r="6" spans="1:12" ht="99" customHeight="1">
      <c r="A6" s="193" t="s">
        <v>187</v>
      </c>
      <c r="B6" s="295" t="s">
        <v>188</v>
      </c>
      <c r="C6" s="293" t="s">
        <v>102</v>
      </c>
      <c r="D6" s="196" t="s">
        <v>103</v>
      </c>
      <c r="E6" s="325" t="s">
        <v>104</v>
      </c>
      <c r="F6" s="326"/>
      <c r="G6" s="325" t="s">
        <v>105</v>
      </c>
      <c r="H6" s="326"/>
      <c r="I6" s="325" t="s">
        <v>107</v>
      </c>
      <c r="J6" s="326"/>
      <c r="K6" s="201" t="s">
        <v>106</v>
      </c>
      <c r="L6" s="275">
        <f>IF(E4&lt;&gt;E8,"WARNING! Total Premium Remitted by Agency must match value entered on Part1, Line 2, Column 4.","")</f>
      </c>
    </row>
    <row r="7" spans="1:12" ht="36.75" customHeight="1">
      <c r="A7" s="200" t="s">
        <v>188</v>
      </c>
      <c r="B7" s="294" t="s">
        <v>188</v>
      </c>
      <c r="C7" s="195" t="s">
        <v>188</v>
      </c>
      <c r="D7" s="196" t="s">
        <v>188</v>
      </c>
      <c r="E7" s="320" t="str">
        <f>IF(MIN(E9:E100)&lt;0,"Warning-Negative Number Entered"," ")</f>
        <v> </v>
      </c>
      <c r="F7" s="321"/>
      <c r="G7" s="320" t="str">
        <f>IF(MIN(G9:G100)&lt;0,"Warning-Negative Number Entered"," ")</f>
        <v> </v>
      </c>
      <c r="H7" s="321"/>
      <c r="I7" s="194" t="s">
        <v>188</v>
      </c>
      <c r="J7" s="195" t="s">
        <v>188</v>
      </c>
      <c r="K7" s="202" t="str">
        <f>IF(MIN(K9:K100)&lt;0,"Warning-Negative Number Entered"," ")</f>
        <v> </v>
      </c>
      <c r="L7" s="324">
        <f>IF(G4&lt;&gt;G8,"WARNING! Total Premium Retained by Agency must match value entered on Part1, Line 3, Column 4.","")</f>
      </c>
    </row>
    <row r="8" spans="1:12" ht="33.75" customHeight="1">
      <c r="A8" s="197"/>
      <c r="B8" s="244" t="s">
        <v>19</v>
      </c>
      <c r="C8" s="245" t="s">
        <v>188</v>
      </c>
      <c r="D8" s="246" t="s">
        <v>188</v>
      </c>
      <c r="E8" s="198">
        <f>SUM(E9:E100)</f>
        <v>0</v>
      </c>
      <c r="F8" s="199">
        <f>IF(I8=0,0,E8/I8)</f>
        <v>0</v>
      </c>
      <c r="G8" s="198">
        <f>SUM(G9:G100)</f>
        <v>0</v>
      </c>
      <c r="H8" s="199">
        <f>IF(I8=0,0,G8/I8)</f>
        <v>0</v>
      </c>
      <c r="I8" s="198">
        <f>SUM(I9:I100)</f>
        <v>0</v>
      </c>
      <c r="J8" s="199">
        <f>F8+H8</f>
        <v>0</v>
      </c>
      <c r="K8" s="198">
        <f>SUM(K9:K100)</f>
        <v>0</v>
      </c>
      <c r="L8" s="324"/>
    </row>
    <row r="9" spans="1:12" ht="21.75" customHeight="1">
      <c r="A9" s="67"/>
      <c r="B9" s="204">
        <f>IF(A9&lt;&gt;"",1&amp;".","")</f>
      </c>
      <c r="C9" s="240"/>
      <c r="D9" s="277"/>
      <c r="E9" s="137"/>
      <c r="F9" s="156">
        <f>IF(A9&lt;&gt;"",IF(I9=0,0,E9/I9),"")</f>
      </c>
      <c r="G9" s="137"/>
      <c r="H9" s="156">
        <f>IF(A9&lt;&gt;"",IF(I9=0,0,G9/I9),"")</f>
      </c>
      <c r="I9" s="150">
        <f>IF(A9&lt;&gt;"",E9+G9,"")</f>
      </c>
      <c r="J9" s="238">
        <f>IF(A9&lt;&gt;"",F9+H9,"")</f>
      </c>
      <c r="K9" s="137"/>
      <c r="L9" s="157"/>
    </row>
    <row r="10" spans="1:12" ht="18">
      <c r="A10" s="67"/>
      <c r="B10" s="204">
        <f>IF(A10&lt;&gt;"",1+B9&amp;".","")</f>
      </c>
      <c r="C10" s="240"/>
      <c r="D10" s="277"/>
      <c r="E10" s="137"/>
      <c r="F10" s="156">
        <f aca="true" t="shared" si="2" ref="F10:F73">IF(A10&lt;&gt;"",IF(I10=0,0,E10/I10),"")</f>
      </c>
      <c r="G10" s="137"/>
      <c r="H10" s="156">
        <f aca="true" t="shared" si="3" ref="H10:H73">IF(A10&lt;&gt;"",IF(I10=0,0,G10/I10),"")</f>
      </c>
      <c r="I10" s="150">
        <f>IF(A10&lt;&gt;"",E10+G10,"")</f>
      </c>
      <c r="J10" s="238">
        <f aca="true" t="shared" si="4" ref="J10:J73">IF(A10&lt;&gt;"",F10+H10,"")</f>
      </c>
      <c r="K10" s="137"/>
      <c r="L10" s="239"/>
    </row>
    <row r="11" spans="1:12" ht="18" customHeight="1">
      <c r="A11" s="67"/>
      <c r="B11" s="204">
        <f aca="true" t="shared" si="5" ref="B11:B18">IF(A11&lt;&gt;"",1+B10&amp;".","")</f>
      </c>
      <c r="C11" s="240"/>
      <c r="D11" s="277"/>
      <c r="E11" s="137"/>
      <c r="F11" s="156">
        <f t="shared" si="2"/>
      </c>
      <c r="G11" s="137"/>
      <c r="H11" s="156">
        <f t="shared" si="3"/>
      </c>
      <c r="I11" s="150">
        <f aca="true" t="shared" si="6" ref="I11:I18">IF(A11&lt;&gt;"",E11+G11,"")</f>
      </c>
      <c r="J11" s="238">
        <f t="shared" si="4"/>
      </c>
      <c r="K11" s="137"/>
      <c r="L11" s="239"/>
    </row>
    <row r="12" spans="1:12" ht="18">
      <c r="A12" s="67"/>
      <c r="B12" s="204">
        <f t="shared" si="5"/>
      </c>
      <c r="C12" s="240"/>
      <c r="D12" s="277"/>
      <c r="E12" s="137"/>
      <c r="F12" s="156">
        <f t="shared" si="2"/>
      </c>
      <c r="G12" s="137"/>
      <c r="H12" s="156">
        <f t="shared" si="3"/>
      </c>
      <c r="I12" s="150">
        <f t="shared" si="6"/>
      </c>
      <c r="J12" s="238">
        <f t="shared" si="4"/>
      </c>
      <c r="K12" s="137"/>
      <c r="L12" s="239"/>
    </row>
    <row r="13" spans="1:12" ht="16.5" customHeight="1">
      <c r="A13" s="67"/>
      <c r="B13" s="204">
        <f t="shared" si="5"/>
      </c>
      <c r="C13" s="240"/>
      <c r="D13" s="277"/>
      <c r="E13" s="137"/>
      <c r="F13" s="156">
        <f t="shared" si="2"/>
      </c>
      <c r="G13" s="137"/>
      <c r="H13" s="156">
        <f t="shared" si="3"/>
      </c>
      <c r="I13" s="150">
        <f t="shared" si="6"/>
      </c>
      <c r="J13" s="238">
        <f t="shared" si="4"/>
      </c>
      <c r="K13" s="168"/>
      <c r="L13" s="157"/>
    </row>
    <row r="14" spans="1:12" ht="18">
      <c r="A14" s="67"/>
      <c r="B14" s="204">
        <f t="shared" si="5"/>
      </c>
      <c r="C14" s="240"/>
      <c r="D14" s="277"/>
      <c r="E14" s="137"/>
      <c r="F14" s="156">
        <f t="shared" si="2"/>
      </c>
      <c r="G14" s="137"/>
      <c r="H14" s="156">
        <f t="shared" si="3"/>
      </c>
      <c r="I14" s="150">
        <f t="shared" si="6"/>
      </c>
      <c r="J14" s="238">
        <f t="shared" si="4"/>
      </c>
      <c r="K14" s="137"/>
      <c r="L14" s="239"/>
    </row>
    <row r="15" spans="1:12" ht="18">
      <c r="A15" s="67"/>
      <c r="B15" s="204">
        <f t="shared" si="5"/>
      </c>
      <c r="C15" s="240"/>
      <c r="D15" s="277"/>
      <c r="E15" s="137"/>
      <c r="F15" s="156">
        <f t="shared" si="2"/>
      </c>
      <c r="G15" s="137"/>
      <c r="H15" s="156">
        <f t="shared" si="3"/>
      </c>
      <c r="I15" s="150">
        <f t="shared" si="6"/>
      </c>
      <c r="J15" s="238">
        <f t="shared" si="4"/>
      </c>
      <c r="K15" s="137"/>
      <c r="L15" s="239"/>
    </row>
    <row r="16" spans="1:12" ht="18">
      <c r="A16" s="67"/>
      <c r="B16" s="204">
        <f t="shared" si="5"/>
      </c>
      <c r="C16" s="240"/>
      <c r="D16" s="277"/>
      <c r="E16" s="137"/>
      <c r="F16" s="156">
        <f t="shared" si="2"/>
      </c>
      <c r="G16" s="137"/>
      <c r="H16" s="156">
        <f t="shared" si="3"/>
      </c>
      <c r="I16" s="150">
        <f t="shared" si="6"/>
      </c>
      <c r="J16" s="238">
        <f t="shared" si="4"/>
      </c>
      <c r="K16" s="137"/>
      <c r="L16" s="239"/>
    </row>
    <row r="17" spans="1:12" ht="18" customHeight="1">
      <c r="A17" s="67"/>
      <c r="B17" s="204">
        <f t="shared" si="5"/>
      </c>
      <c r="C17" s="240"/>
      <c r="D17" s="277"/>
      <c r="E17" s="137"/>
      <c r="F17" s="156">
        <f t="shared" si="2"/>
      </c>
      <c r="G17" s="137"/>
      <c r="H17" s="156">
        <f t="shared" si="3"/>
      </c>
      <c r="I17" s="150">
        <f t="shared" si="6"/>
      </c>
      <c r="J17" s="238">
        <f t="shared" si="4"/>
      </c>
      <c r="K17" s="137"/>
      <c r="L17" s="239"/>
    </row>
    <row r="18" spans="1:12" ht="18">
      <c r="A18" s="67"/>
      <c r="B18" s="204">
        <f t="shared" si="5"/>
      </c>
      <c r="C18" s="240"/>
      <c r="D18" s="277"/>
      <c r="E18" s="137"/>
      <c r="F18" s="156">
        <f t="shared" si="2"/>
      </c>
      <c r="G18" s="137"/>
      <c r="H18" s="156">
        <f t="shared" si="3"/>
      </c>
      <c r="I18" s="150">
        <f t="shared" si="6"/>
      </c>
      <c r="J18" s="238">
        <f t="shared" si="4"/>
      </c>
      <c r="K18" s="137"/>
      <c r="L18" s="239"/>
    </row>
    <row r="19" spans="1:12" s="24" customFormat="1" ht="18.75">
      <c r="A19" s="67"/>
      <c r="B19" s="204">
        <f aca="true" t="shared" si="7" ref="B19:B82">IF(A19&lt;&gt;"",1+B18&amp;".","")</f>
      </c>
      <c r="C19" s="240"/>
      <c r="D19" s="277"/>
      <c r="E19" s="137"/>
      <c r="F19" s="156">
        <f t="shared" si="2"/>
      </c>
      <c r="G19" s="137"/>
      <c r="H19" s="156">
        <f t="shared" si="3"/>
      </c>
      <c r="I19" s="150">
        <f aca="true" t="shared" si="8" ref="I19:I82">IF(A19&lt;&gt;"",E19+G19,"")</f>
      </c>
      <c r="J19" s="238">
        <f t="shared" si="4"/>
      </c>
      <c r="K19" s="137"/>
      <c r="L19" s="239"/>
    </row>
    <row r="20" spans="1:12" ht="18">
      <c r="A20" s="67"/>
      <c r="B20" s="204">
        <f t="shared" si="7"/>
      </c>
      <c r="C20" s="240"/>
      <c r="D20" s="277"/>
      <c r="E20" s="137"/>
      <c r="F20" s="156">
        <f t="shared" si="2"/>
      </c>
      <c r="G20" s="137"/>
      <c r="H20" s="156">
        <f t="shared" si="3"/>
      </c>
      <c r="I20" s="150">
        <f t="shared" si="8"/>
      </c>
      <c r="J20" s="238">
        <f t="shared" si="4"/>
      </c>
      <c r="K20" s="169"/>
      <c r="L20" s="239"/>
    </row>
    <row r="21" spans="1:12" ht="18">
      <c r="A21" s="67"/>
      <c r="B21" s="204">
        <f t="shared" si="7"/>
      </c>
      <c r="C21" s="240"/>
      <c r="D21" s="277"/>
      <c r="E21" s="137"/>
      <c r="F21" s="156">
        <f t="shared" si="2"/>
      </c>
      <c r="G21" s="137"/>
      <c r="H21" s="156">
        <f t="shared" si="3"/>
      </c>
      <c r="I21" s="150">
        <f t="shared" si="8"/>
      </c>
      <c r="J21" s="238">
        <f t="shared" si="4"/>
      </c>
      <c r="K21" s="169"/>
      <c r="L21" s="203"/>
    </row>
    <row r="22" spans="1:12" ht="18">
      <c r="A22" s="67"/>
      <c r="B22" s="204">
        <f t="shared" si="7"/>
      </c>
      <c r="C22" s="240"/>
      <c r="D22" s="277"/>
      <c r="E22" s="137"/>
      <c r="F22" s="156">
        <f t="shared" si="2"/>
      </c>
      <c r="G22" s="137"/>
      <c r="H22" s="156">
        <f t="shared" si="3"/>
      </c>
      <c r="I22" s="150">
        <f t="shared" si="8"/>
      </c>
      <c r="J22" s="238">
        <f t="shared" si="4"/>
      </c>
      <c r="K22" s="169"/>
      <c r="L22" s="157"/>
    </row>
    <row r="23" spans="1:12" ht="18">
      <c r="A23" s="67"/>
      <c r="B23" s="204">
        <f t="shared" si="7"/>
      </c>
      <c r="C23" s="240"/>
      <c r="D23" s="277"/>
      <c r="E23" s="137"/>
      <c r="F23" s="156">
        <f t="shared" si="2"/>
      </c>
      <c r="G23" s="137"/>
      <c r="H23" s="156">
        <f t="shared" si="3"/>
      </c>
      <c r="I23" s="150">
        <f t="shared" si="8"/>
      </c>
      <c r="J23" s="238">
        <f t="shared" si="4"/>
      </c>
      <c r="K23" s="169"/>
      <c r="L23" s="157"/>
    </row>
    <row r="24" spans="1:12" ht="18">
      <c r="A24" s="67"/>
      <c r="B24" s="204">
        <f t="shared" si="7"/>
      </c>
      <c r="C24" s="240"/>
      <c r="D24" s="277"/>
      <c r="E24" s="137"/>
      <c r="F24" s="156">
        <f t="shared" si="2"/>
      </c>
      <c r="G24" s="137"/>
      <c r="H24" s="156">
        <f t="shared" si="3"/>
      </c>
      <c r="I24" s="150">
        <f t="shared" si="8"/>
      </c>
      <c r="J24" s="238">
        <f t="shared" si="4"/>
      </c>
      <c r="K24" s="169"/>
      <c r="L24" s="157"/>
    </row>
    <row r="25" spans="1:12" ht="18">
      <c r="A25" s="67"/>
      <c r="B25" s="204">
        <f t="shared" si="7"/>
      </c>
      <c r="C25" s="240"/>
      <c r="D25" s="277"/>
      <c r="E25" s="137"/>
      <c r="F25" s="156">
        <f t="shared" si="2"/>
      </c>
      <c r="G25" s="137"/>
      <c r="H25" s="156">
        <f t="shared" si="3"/>
      </c>
      <c r="I25" s="150">
        <f t="shared" si="8"/>
      </c>
      <c r="J25" s="238">
        <f t="shared" si="4"/>
      </c>
      <c r="K25" s="169"/>
      <c r="L25" s="157"/>
    </row>
    <row r="26" spans="1:12" ht="18">
      <c r="A26" s="67"/>
      <c r="B26" s="204">
        <f t="shared" si="7"/>
      </c>
      <c r="C26" s="240"/>
      <c r="D26" s="277"/>
      <c r="E26" s="137"/>
      <c r="F26" s="156">
        <f t="shared" si="2"/>
      </c>
      <c r="G26" s="137"/>
      <c r="H26" s="156">
        <f t="shared" si="3"/>
      </c>
      <c r="I26" s="150">
        <f t="shared" si="8"/>
      </c>
      <c r="J26" s="238">
        <f t="shared" si="4"/>
      </c>
      <c r="K26" s="169"/>
      <c r="L26" s="203"/>
    </row>
    <row r="27" spans="1:12" ht="18">
      <c r="A27" s="67"/>
      <c r="B27" s="204">
        <f t="shared" si="7"/>
      </c>
      <c r="C27" s="240"/>
      <c r="D27" s="277"/>
      <c r="E27" s="137"/>
      <c r="F27" s="156">
        <f t="shared" si="2"/>
      </c>
      <c r="G27" s="137"/>
      <c r="H27" s="156">
        <f t="shared" si="3"/>
      </c>
      <c r="I27" s="150">
        <f t="shared" si="8"/>
      </c>
      <c r="J27" s="238">
        <f t="shared" si="4"/>
      </c>
      <c r="K27" s="169"/>
      <c r="L27" s="203"/>
    </row>
    <row r="28" spans="1:12" ht="18">
      <c r="A28" s="67"/>
      <c r="B28" s="204">
        <f t="shared" si="7"/>
      </c>
      <c r="C28" s="240"/>
      <c r="D28" s="277"/>
      <c r="E28" s="137"/>
      <c r="F28" s="156">
        <f t="shared" si="2"/>
      </c>
      <c r="G28" s="137"/>
      <c r="H28" s="156">
        <f t="shared" si="3"/>
      </c>
      <c r="I28" s="150">
        <f t="shared" si="8"/>
      </c>
      <c r="J28" s="238">
        <f t="shared" si="4"/>
      </c>
      <c r="K28" s="169"/>
      <c r="L28" s="203"/>
    </row>
    <row r="29" spans="1:12" ht="18">
      <c r="A29" s="67"/>
      <c r="B29" s="204">
        <f t="shared" si="7"/>
      </c>
      <c r="C29" s="240"/>
      <c r="D29" s="277"/>
      <c r="E29" s="137"/>
      <c r="F29" s="156">
        <f t="shared" si="2"/>
      </c>
      <c r="G29" s="137"/>
      <c r="H29" s="156">
        <f t="shared" si="3"/>
      </c>
      <c r="I29" s="150">
        <f t="shared" si="8"/>
      </c>
      <c r="J29" s="238">
        <f t="shared" si="4"/>
      </c>
      <c r="K29" s="169"/>
      <c r="L29" s="203"/>
    </row>
    <row r="30" spans="1:12" ht="18">
      <c r="A30" s="67"/>
      <c r="B30" s="204">
        <f t="shared" si="7"/>
      </c>
      <c r="C30" s="240"/>
      <c r="D30" s="277"/>
      <c r="E30" s="137"/>
      <c r="F30" s="156">
        <f t="shared" si="2"/>
      </c>
      <c r="G30" s="137"/>
      <c r="H30" s="156">
        <f t="shared" si="3"/>
      </c>
      <c r="I30" s="150">
        <f t="shared" si="8"/>
      </c>
      <c r="J30" s="238">
        <f t="shared" si="4"/>
      </c>
      <c r="K30" s="169"/>
      <c r="L30" s="203"/>
    </row>
    <row r="31" spans="1:12" ht="18">
      <c r="A31" s="67"/>
      <c r="B31" s="204">
        <f t="shared" si="7"/>
      </c>
      <c r="C31" s="240"/>
      <c r="D31" s="277"/>
      <c r="E31" s="137"/>
      <c r="F31" s="156">
        <f t="shared" si="2"/>
      </c>
      <c r="G31" s="137"/>
      <c r="H31" s="156">
        <f t="shared" si="3"/>
      </c>
      <c r="I31" s="150">
        <f t="shared" si="8"/>
      </c>
      <c r="J31" s="238">
        <f t="shared" si="4"/>
      </c>
      <c r="K31" s="169"/>
      <c r="L31" s="203"/>
    </row>
    <row r="32" spans="1:12" ht="18">
      <c r="A32" s="67"/>
      <c r="B32" s="204">
        <f t="shared" si="7"/>
      </c>
      <c r="C32" s="240"/>
      <c r="D32" s="277"/>
      <c r="E32" s="137"/>
      <c r="F32" s="156">
        <f t="shared" si="2"/>
      </c>
      <c r="G32" s="137"/>
      <c r="H32" s="156">
        <f t="shared" si="3"/>
      </c>
      <c r="I32" s="150">
        <f t="shared" si="8"/>
      </c>
      <c r="J32" s="238">
        <f t="shared" si="4"/>
      </c>
      <c r="K32" s="169"/>
      <c r="L32" s="203"/>
    </row>
    <row r="33" spans="1:12" ht="18">
      <c r="A33" s="67"/>
      <c r="B33" s="204">
        <f t="shared" si="7"/>
      </c>
      <c r="C33" s="240"/>
      <c r="D33" s="277"/>
      <c r="E33" s="137"/>
      <c r="F33" s="156">
        <f t="shared" si="2"/>
      </c>
      <c r="G33" s="137"/>
      <c r="H33" s="156">
        <f t="shared" si="3"/>
      </c>
      <c r="I33" s="150">
        <f t="shared" si="8"/>
      </c>
      <c r="J33" s="238">
        <f t="shared" si="4"/>
      </c>
      <c r="K33" s="169"/>
      <c r="L33" s="203"/>
    </row>
    <row r="34" spans="1:12" ht="18">
      <c r="A34" s="67"/>
      <c r="B34" s="204">
        <f t="shared" si="7"/>
      </c>
      <c r="C34" s="240"/>
      <c r="D34" s="277"/>
      <c r="E34" s="137"/>
      <c r="F34" s="156">
        <f t="shared" si="2"/>
      </c>
      <c r="G34" s="137"/>
      <c r="H34" s="156">
        <f t="shared" si="3"/>
      </c>
      <c r="I34" s="150">
        <f t="shared" si="8"/>
      </c>
      <c r="J34" s="238">
        <f t="shared" si="4"/>
      </c>
      <c r="K34" s="169"/>
      <c r="L34" s="203"/>
    </row>
    <row r="35" spans="1:12" ht="18">
      <c r="A35" s="67"/>
      <c r="B35" s="204">
        <f t="shared" si="7"/>
      </c>
      <c r="C35" s="240"/>
      <c r="D35" s="277"/>
      <c r="E35" s="137"/>
      <c r="F35" s="156">
        <f t="shared" si="2"/>
      </c>
      <c r="G35" s="137"/>
      <c r="H35" s="156">
        <f t="shared" si="3"/>
      </c>
      <c r="I35" s="150">
        <f t="shared" si="8"/>
      </c>
      <c r="J35" s="238">
        <f t="shared" si="4"/>
      </c>
      <c r="K35" s="169"/>
      <c r="L35" s="203"/>
    </row>
    <row r="36" spans="1:12" ht="18">
      <c r="A36" s="67"/>
      <c r="B36" s="204">
        <f t="shared" si="7"/>
      </c>
      <c r="C36" s="240"/>
      <c r="D36" s="277"/>
      <c r="E36" s="137"/>
      <c r="F36" s="156">
        <f t="shared" si="2"/>
      </c>
      <c r="G36" s="137"/>
      <c r="H36" s="156">
        <f t="shared" si="3"/>
      </c>
      <c r="I36" s="150">
        <f t="shared" si="8"/>
      </c>
      <c r="J36" s="238">
        <f t="shared" si="4"/>
      </c>
      <c r="K36" s="169"/>
      <c r="L36" s="203"/>
    </row>
    <row r="37" spans="1:12" ht="18">
      <c r="A37" s="67"/>
      <c r="B37" s="204">
        <f t="shared" si="7"/>
      </c>
      <c r="C37" s="240"/>
      <c r="D37" s="277"/>
      <c r="E37" s="137"/>
      <c r="F37" s="156">
        <f t="shared" si="2"/>
      </c>
      <c r="G37" s="137"/>
      <c r="H37" s="156">
        <f t="shared" si="3"/>
      </c>
      <c r="I37" s="150">
        <f t="shared" si="8"/>
      </c>
      <c r="J37" s="238">
        <f t="shared" si="4"/>
      </c>
      <c r="K37" s="169"/>
      <c r="L37" s="203"/>
    </row>
    <row r="38" spans="1:12" ht="18">
      <c r="A38" s="67"/>
      <c r="B38" s="204">
        <f t="shared" si="7"/>
      </c>
      <c r="C38" s="240"/>
      <c r="D38" s="277"/>
      <c r="E38" s="137"/>
      <c r="F38" s="156">
        <f t="shared" si="2"/>
      </c>
      <c r="G38" s="137"/>
      <c r="H38" s="156">
        <f t="shared" si="3"/>
      </c>
      <c r="I38" s="150">
        <f t="shared" si="8"/>
      </c>
      <c r="J38" s="238">
        <f t="shared" si="4"/>
      </c>
      <c r="K38" s="169"/>
      <c r="L38" s="203"/>
    </row>
    <row r="39" spans="1:12" ht="18">
      <c r="A39" s="67"/>
      <c r="B39" s="204">
        <f t="shared" si="7"/>
      </c>
      <c r="C39" s="240"/>
      <c r="D39" s="277"/>
      <c r="E39" s="137"/>
      <c r="F39" s="156">
        <f t="shared" si="2"/>
      </c>
      <c r="G39" s="137"/>
      <c r="H39" s="156">
        <f t="shared" si="3"/>
      </c>
      <c r="I39" s="150">
        <f t="shared" si="8"/>
      </c>
      <c r="J39" s="238">
        <f t="shared" si="4"/>
      </c>
      <c r="K39" s="169"/>
      <c r="L39" s="203"/>
    </row>
    <row r="40" spans="1:12" ht="18">
      <c r="A40" s="67"/>
      <c r="B40" s="204">
        <f t="shared" si="7"/>
      </c>
      <c r="C40" s="240"/>
      <c r="D40" s="277"/>
      <c r="E40" s="137"/>
      <c r="F40" s="156">
        <f t="shared" si="2"/>
      </c>
      <c r="G40" s="137"/>
      <c r="H40" s="156">
        <f t="shared" si="3"/>
      </c>
      <c r="I40" s="150">
        <f t="shared" si="8"/>
      </c>
      <c r="J40" s="238">
        <f t="shared" si="4"/>
      </c>
      <c r="K40" s="169"/>
      <c r="L40" s="203"/>
    </row>
    <row r="41" spans="1:12" ht="18">
      <c r="A41" s="67"/>
      <c r="B41" s="204">
        <f t="shared" si="7"/>
      </c>
      <c r="C41" s="240"/>
      <c r="D41" s="277"/>
      <c r="E41" s="137"/>
      <c r="F41" s="156">
        <f t="shared" si="2"/>
      </c>
      <c r="G41" s="137"/>
      <c r="H41" s="156">
        <f t="shared" si="3"/>
      </c>
      <c r="I41" s="150">
        <f t="shared" si="8"/>
      </c>
      <c r="J41" s="238">
        <f t="shared" si="4"/>
      </c>
      <c r="K41" s="169"/>
      <c r="L41" s="203"/>
    </row>
    <row r="42" spans="1:12" ht="18">
      <c r="A42" s="67"/>
      <c r="B42" s="204">
        <f t="shared" si="7"/>
      </c>
      <c r="C42" s="240"/>
      <c r="D42" s="277"/>
      <c r="E42" s="137"/>
      <c r="F42" s="156">
        <f t="shared" si="2"/>
      </c>
      <c r="G42" s="137"/>
      <c r="H42" s="156">
        <f t="shared" si="3"/>
      </c>
      <c r="I42" s="150">
        <f t="shared" si="8"/>
      </c>
      <c r="J42" s="238">
        <f t="shared" si="4"/>
      </c>
      <c r="K42" s="169"/>
      <c r="L42" s="203"/>
    </row>
    <row r="43" spans="1:12" ht="18">
      <c r="A43" s="67"/>
      <c r="B43" s="204">
        <f t="shared" si="7"/>
      </c>
      <c r="C43" s="240"/>
      <c r="D43" s="277"/>
      <c r="E43" s="137"/>
      <c r="F43" s="156">
        <f t="shared" si="2"/>
      </c>
      <c r="G43" s="137"/>
      <c r="H43" s="156">
        <f t="shared" si="3"/>
      </c>
      <c r="I43" s="150">
        <f t="shared" si="8"/>
      </c>
      <c r="J43" s="238">
        <f t="shared" si="4"/>
      </c>
      <c r="K43" s="169"/>
      <c r="L43" s="203"/>
    </row>
    <row r="44" spans="1:12" ht="18">
      <c r="A44" s="67"/>
      <c r="B44" s="204">
        <f t="shared" si="7"/>
      </c>
      <c r="C44" s="240"/>
      <c r="D44" s="277"/>
      <c r="E44" s="137"/>
      <c r="F44" s="156">
        <f t="shared" si="2"/>
      </c>
      <c r="G44" s="137"/>
      <c r="H44" s="156">
        <f t="shared" si="3"/>
      </c>
      <c r="I44" s="150">
        <f t="shared" si="8"/>
      </c>
      <c r="J44" s="238">
        <f t="shared" si="4"/>
      </c>
      <c r="K44" s="169"/>
      <c r="L44" s="203"/>
    </row>
    <row r="45" spans="1:12" ht="18">
      <c r="A45" s="67"/>
      <c r="B45" s="204">
        <f t="shared" si="7"/>
      </c>
      <c r="C45" s="240"/>
      <c r="D45" s="277"/>
      <c r="E45" s="137"/>
      <c r="F45" s="156">
        <f t="shared" si="2"/>
      </c>
      <c r="G45" s="137"/>
      <c r="H45" s="156">
        <f t="shared" si="3"/>
      </c>
      <c r="I45" s="150">
        <f t="shared" si="8"/>
      </c>
      <c r="J45" s="238">
        <f t="shared" si="4"/>
      </c>
      <c r="K45" s="169"/>
      <c r="L45" s="203"/>
    </row>
    <row r="46" spans="1:12" ht="18">
      <c r="A46" s="67"/>
      <c r="B46" s="204">
        <f t="shared" si="7"/>
      </c>
      <c r="C46" s="240"/>
      <c r="D46" s="277"/>
      <c r="E46" s="137"/>
      <c r="F46" s="156">
        <f t="shared" si="2"/>
      </c>
      <c r="G46" s="137"/>
      <c r="H46" s="156">
        <f t="shared" si="3"/>
      </c>
      <c r="I46" s="150">
        <f t="shared" si="8"/>
      </c>
      <c r="J46" s="238">
        <f t="shared" si="4"/>
      </c>
      <c r="K46" s="169"/>
      <c r="L46" s="203"/>
    </row>
    <row r="47" spans="1:12" ht="18">
      <c r="A47" s="67"/>
      <c r="B47" s="204">
        <f t="shared" si="7"/>
      </c>
      <c r="C47" s="240"/>
      <c r="D47" s="277"/>
      <c r="E47" s="137"/>
      <c r="F47" s="156">
        <f t="shared" si="2"/>
      </c>
      <c r="G47" s="137"/>
      <c r="H47" s="156">
        <f t="shared" si="3"/>
      </c>
      <c r="I47" s="150">
        <f t="shared" si="8"/>
      </c>
      <c r="J47" s="238">
        <f t="shared" si="4"/>
      </c>
      <c r="K47" s="169"/>
      <c r="L47" s="203"/>
    </row>
    <row r="48" spans="1:12" ht="18">
      <c r="A48" s="67"/>
      <c r="B48" s="204">
        <f t="shared" si="7"/>
      </c>
      <c r="C48" s="240"/>
      <c r="D48" s="277"/>
      <c r="E48" s="137"/>
      <c r="F48" s="156">
        <f t="shared" si="2"/>
      </c>
      <c r="G48" s="137"/>
      <c r="H48" s="156">
        <f t="shared" si="3"/>
      </c>
      <c r="I48" s="150">
        <f t="shared" si="8"/>
      </c>
      <c r="J48" s="238">
        <f t="shared" si="4"/>
      </c>
      <c r="K48" s="169"/>
      <c r="L48" s="203"/>
    </row>
    <row r="49" spans="1:12" ht="18">
      <c r="A49" s="67"/>
      <c r="B49" s="204">
        <f t="shared" si="7"/>
      </c>
      <c r="C49" s="240"/>
      <c r="D49" s="277"/>
      <c r="E49" s="137"/>
      <c r="F49" s="156">
        <f t="shared" si="2"/>
      </c>
      <c r="G49" s="137"/>
      <c r="H49" s="156">
        <f t="shared" si="3"/>
      </c>
      <c r="I49" s="150">
        <f t="shared" si="8"/>
      </c>
      <c r="J49" s="238">
        <f t="shared" si="4"/>
      </c>
      <c r="K49" s="169"/>
      <c r="L49" s="203"/>
    </row>
    <row r="50" spans="1:12" ht="18">
      <c r="A50" s="67"/>
      <c r="B50" s="204">
        <f t="shared" si="7"/>
      </c>
      <c r="C50" s="240"/>
      <c r="D50" s="277"/>
      <c r="E50" s="137"/>
      <c r="F50" s="156">
        <f t="shared" si="2"/>
      </c>
      <c r="G50" s="137"/>
      <c r="H50" s="156">
        <f t="shared" si="3"/>
      </c>
      <c r="I50" s="150">
        <f t="shared" si="8"/>
      </c>
      <c r="J50" s="238">
        <f t="shared" si="4"/>
      </c>
      <c r="K50" s="169"/>
      <c r="L50" s="203"/>
    </row>
    <row r="51" spans="1:12" ht="18">
      <c r="A51" s="67"/>
      <c r="B51" s="204">
        <f t="shared" si="7"/>
      </c>
      <c r="C51" s="240"/>
      <c r="D51" s="277"/>
      <c r="E51" s="137"/>
      <c r="F51" s="156">
        <f t="shared" si="2"/>
      </c>
      <c r="G51" s="137"/>
      <c r="H51" s="156">
        <f t="shared" si="3"/>
      </c>
      <c r="I51" s="150">
        <f t="shared" si="8"/>
      </c>
      <c r="J51" s="238">
        <f t="shared" si="4"/>
      </c>
      <c r="K51" s="169"/>
      <c r="L51" s="203"/>
    </row>
    <row r="52" spans="1:12" ht="18">
      <c r="A52" s="67"/>
      <c r="B52" s="204">
        <f t="shared" si="7"/>
      </c>
      <c r="C52" s="240"/>
      <c r="D52" s="277"/>
      <c r="E52" s="137"/>
      <c r="F52" s="156">
        <f t="shared" si="2"/>
      </c>
      <c r="G52" s="137"/>
      <c r="H52" s="156">
        <f t="shared" si="3"/>
      </c>
      <c r="I52" s="150">
        <f t="shared" si="8"/>
      </c>
      <c r="J52" s="238">
        <f t="shared" si="4"/>
      </c>
      <c r="K52" s="169"/>
      <c r="L52" s="203"/>
    </row>
    <row r="53" spans="1:12" ht="18">
      <c r="A53" s="67"/>
      <c r="B53" s="204">
        <f t="shared" si="7"/>
      </c>
      <c r="C53" s="240"/>
      <c r="D53" s="277"/>
      <c r="E53" s="137"/>
      <c r="F53" s="156">
        <f t="shared" si="2"/>
      </c>
      <c r="G53" s="137"/>
      <c r="H53" s="156">
        <f t="shared" si="3"/>
      </c>
      <c r="I53" s="150">
        <f t="shared" si="8"/>
      </c>
      <c r="J53" s="238">
        <f t="shared" si="4"/>
      </c>
      <c r="K53" s="169"/>
      <c r="L53" s="203"/>
    </row>
    <row r="54" spans="1:12" ht="18">
      <c r="A54" s="67"/>
      <c r="B54" s="204">
        <f t="shared" si="7"/>
      </c>
      <c r="C54" s="240"/>
      <c r="D54" s="277"/>
      <c r="E54" s="137"/>
      <c r="F54" s="156">
        <f t="shared" si="2"/>
      </c>
      <c r="G54" s="137"/>
      <c r="H54" s="156">
        <f t="shared" si="3"/>
      </c>
      <c r="I54" s="150">
        <f t="shared" si="8"/>
      </c>
      <c r="J54" s="238">
        <f t="shared" si="4"/>
      </c>
      <c r="K54" s="169"/>
      <c r="L54" s="203"/>
    </row>
    <row r="55" spans="1:12" ht="18">
      <c r="A55" s="67"/>
      <c r="B55" s="204">
        <f t="shared" si="7"/>
      </c>
      <c r="C55" s="240"/>
      <c r="D55" s="277"/>
      <c r="E55" s="137"/>
      <c r="F55" s="156">
        <f t="shared" si="2"/>
      </c>
      <c r="G55" s="137"/>
      <c r="H55" s="156">
        <f t="shared" si="3"/>
      </c>
      <c r="I55" s="150">
        <f t="shared" si="8"/>
      </c>
      <c r="J55" s="238">
        <f t="shared" si="4"/>
      </c>
      <c r="K55" s="169"/>
      <c r="L55" s="203"/>
    </row>
    <row r="56" spans="1:12" ht="18">
      <c r="A56" s="67"/>
      <c r="B56" s="204">
        <f t="shared" si="7"/>
      </c>
      <c r="C56" s="240"/>
      <c r="D56" s="277"/>
      <c r="E56" s="137"/>
      <c r="F56" s="156">
        <f t="shared" si="2"/>
      </c>
      <c r="G56" s="137"/>
      <c r="H56" s="156">
        <f t="shared" si="3"/>
      </c>
      <c r="I56" s="150">
        <f t="shared" si="8"/>
      </c>
      <c r="J56" s="238">
        <f t="shared" si="4"/>
      </c>
      <c r="K56" s="169"/>
      <c r="L56" s="203"/>
    </row>
    <row r="57" spans="1:12" ht="18">
      <c r="A57" s="67"/>
      <c r="B57" s="204">
        <f t="shared" si="7"/>
      </c>
      <c r="C57" s="240"/>
      <c r="D57" s="277"/>
      <c r="E57" s="137"/>
      <c r="F57" s="156">
        <f t="shared" si="2"/>
      </c>
      <c r="G57" s="137"/>
      <c r="H57" s="156">
        <f t="shared" si="3"/>
      </c>
      <c r="I57" s="150">
        <f t="shared" si="8"/>
      </c>
      <c r="J57" s="238">
        <f t="shared" si="4"/>
      </c>
      <c r="K57" s="169"/>
      <c r="L57" s="203"/>
    </row>
    <row r="58" spans="1:12" ht="18">
      <c r="A58" s="67"/>
      <c r="B58" s="204">
        <f t="shared" si="7"/>
      </c>
      <c r="C58" s="240"/>
      <c r="D58" s="277"/>
      <c r="E58" s="137"/>
      <c r="F58" s="156">
        <f t="shared" si="2"/>
      </c>
      <c r="G58" s="137"/>
      <c r="H58" s="156">
        <f t="shared" si="3"/>
      </c>
      <c r="I58" s="150">
        <f t="shared" si="8"/>
      </c>
      <c r="J58" s="238">
        <f t="shared" si="4"/>
      </c>
      <c r="K58" s="169"/>
      <c r="L58" s="203"/>
    </row>
    <row r="59" spans="1:12" ht="18">
      <c r="A59" s="67"/>
      <c r="B59" s="204">
        <f t="shared" si="7"/>
      </c>
      <c r="C59" s="240"/>
      <c r="D59" s="277"/>
      <c r="E59" s="137"/>
      <c r="F59" s="156">
        <f t="shared" si="2"/>
      </c>
      <c r="G59" s="137"/>
      <c r="H59" s="156">
        <f t="shared" si="3"/>
      </c>
      <c r="I59" s="150">
        <f t="shared" si="8"/>
      </c>
      <c r="J59" s="238">
        <f t="shared" si="4"/>
      </c>
      <c r="K59" s="169"/>
      <c r="L59" s="203"/>
    </row>
    <row r="60" spans="1:12" ht="18">
      <c r="A60" s="67"/>
      <c r="B60" s="204">
        <f t="shared" si="7"/>
      </c>
      <c r="C60" s="240"/>
      <c r="D60" s="277"/>
      <c r="E60" s="137"/>
      <c r="F60" s="156">
        <f t="shared" si="2"/>
      </c>
      <c r="G60" s="137"/>
      <c r="H60" s="156">
        <f t="shared" si="3"/>
      </c>
      <c r="I60" s="150">
        <f t="shared" si="8"/>
      </c>
      <c r="J60" s="238">
        <f t="shared" si="4"/>
      </c>
      <c r="K60" s="169"/>
      <c r="L60" s="203"/>
    </row>
    <row r="61" spans="1:12" ht="18">
      <c r="A61" s="67"/>
      <c r="B61" s="204">
        <f t="shared" si="7"/>
      </c>
      <c r="C61" s="240"/>
      <c r="D61" s="277"/>
      <c r="E61" s="137"/>
      <c r="F61" s="156">
        <f t="shared" si="2"/>
      </c>
      <c r="G61" s="137"/>
      <c r="H61" s="156">
        <f t="shared" si="3"/>
      </c>
      <c r="I61" s="150">
        <f t="shared" si="8"/>
      </c>
      <c r="J61" s="238">
        <f t="shared" si="4"/>
      </c>
      <c r="K61" s="169"/>
      <c r="L61" s="203"/>
    </row>
    <row r="62" spans="1:12" ht="18">
      <c r="A62" s="67"/>
      <c r="B62" s="204">
        <f t="shared" si="7"/>
      </c>
      <c r="C62" s="240"/>
      <c r="D62" s="277"/>
      <c r="E62" s="137"/>
      <c r="F62" s="156">
        <f t="shared" si="2"/>
      </c>
      <c r="G62" s="137"/>
      <c r="H62" s="156">
        <f t="shared" si="3"/>
      </c>
      <c r="I62" s="150">
        <f t="shared" si="8"/>
      </c>
      <c r="J62" s="238">
        <f t="shared" si="4"/>
      </c>
      <c r="K62" s="169"/>
      <c r="L62" s="203"/>
    </row>
    <row r="63" spans="1:12" ht="18">
      <c r="A63" s="67"/>
      <c r="B63" s="204">
        <f t="shared" si="7"/>
      </c>
      <c r="C63" s="240"/>
      <c r="D63" s="277"/>
      <c r="E63" s="137"/>
      <c r="F63" s="156">
        <f t="shared" si="2"/>
      </c>
      <c r="G63" s="137"/>
      <c r="H63" s="156">
        <f t="shared" si="3"/>
      </c>
      <c r="I63" s="150">
        <f t="shared" si="8"/>
      </c>
      <c r="J63" s="238">
        <f t="shared" si="4"/>
      </c>
      <c r="K63" s="169"/>
      <c r="L63" s="203"/>
    </row>
    <row r="64" spans="1:12" ht="18">
      <c r="A64" s="67"/>
      <c r="B64" s="204">
        <f t="shared" si="7"/>
      </c>
      <c r="C64" s="240"/>
      <c r="D64" s="277"/>
      <c r="E64" s="137"/>
      <c r="F64" s="156">
        <f t="shared" si="2"/>
      </c>
      <c r="G64" s="137"/>
      <c r="H64" s="156">
        <f t="shared" si="3"/>
      </c>
      <c r="I64" s="150">
        <f t="shared" si="8"/>
      </c>
      <c r="J64" s="238">
        <f t="shared" si="4"/>
      </c>
      <c r="K64" s="169"/>
      <c r="L64" s="203"/>
    </row>
    <row r="65" spans="1:12" ht="18">
      <c r="A65" s="67"/>
      <c r="B65" s="204">
        <f t="shared" si="7"/>
      </c>
      <c r="C65" s="240"/>
      <c r="D65" s="277"/>
      <c r="E65" s="137"/>
      <c r="F65" s="156">
        <f t="shared" si="2"/>
      </c>
      <c r="G65" s="137"/>
      <c r="H65" s="156">
        <f t="shared" si="3"/>
      </c>
      <c r="I65" s="150">
        <f t="shared" si="8"/>
      </c>
      <c r="J65" s="238">
        <f t="shared" si="4"/>
      </c>
      <c r="K65" s="169"/>
      <c r="L65" s="203"/>
    </row>
    <row r="66" spans="1:12" ht="18">
      <c r="A66" s="67"/>
      <c r="B66" s="204">
        <f t="shared" si="7"/>
      </c>
      <c r="C66" s="240"/>
      <c r="D66" s="277"/>
      <c r="E66" s="137"/>
      <c r="F66" s="156">
        <f t="shared" si="2"/>
      </c>
      <c r="G66" s="137"/>
      <c r="H66" s="156">
        <f t="shared" si="3"/>
      </c>
      <c r="I66" s="150">
        <f t="shared" si="8"/>
      </c>
      <c r="J66" s="238">
        <f t="shared" si="4"/>
      </c>
      <c r="K66" s="169"/>
      <c r="L66" s="203"/>
    </row>
    <row r="67" spans="1:12" ht="18">
      <c r="A67" s="67"/>
      <c r="B67" s="204">
        <f t="shared" si="7"/>
      </c>
      <c r="C67" s="240"/>
      <c r="D67" s="277"/>
      <c r="E67" s="137"/>
      <c r="F67" s="156">
        <f t="shared" si="2"/>
      </c>
      <c r="G67" s="137"/>
      <c r="H67" s="156">
        <f t="shared" si="3"/>
      </c>
      <c r="I67" s="150">
        <f t="shared" si="8"/>
      </c>
      <c r="J67" s="238">
        <f t="shared" si="4"/>
      </c>
      <c r="K67" s="169"/>
      <c r="L67" s="203"/>
    </row>
    <row r="68" spans="1:12" ht="18">
      <c r="A68" s="67"/>
      <c r="B68" s="204">
        <f t="shared" si="7"/>
      </c>
      <c r="C68" s="240"/>
      <c r="D68" s="277"/>
      <c r="E68" s="137"/>
      <c r="F68" s="156">
        <f t="shared" si="2"/>
      </c>
      <c r="G68" s="137"/>
      <c r="H68" s="156">
        <f t="shared" si="3"/>
      </c>
      <c r="I68" s="150">
        <f t="shared" si="8"/>
      </c>
      <c r="J68" s="238">
        <f t="shared" si="4"/>
      </c>
      <c r="K68" s="169"/>
      <c r="L68" s="203"/>
    </row>
    <row r="69" spans="1:12" ht="18">
      <c r="A69" s="67"/>
      <c r="B69" s="204">
        <f t="shared" si="7"/>
      </c>
      <c r="C69" s="240"/>
      <c r="D69" s="277"/>
      <c r="E69" s="137"/>
      <c r="F69" s="156">
        <f t="shared" si="2"/>
      </c>
      <c r="G69" s="137"/>
      <c r="H69" s="156">
        <f t="shared" si="3"/>
      </c>
      <c r="I69" s="150">
        <f t="shared" si="8"/>
      </c>
      <c r="J69" s="238">
        <f t="shared" si="4"/>
      </c>
      <c r="K69" s="169"/>
      <c r="L69" s="203"/>
    </row>
    <row r="70" spans="1:12" ht="18">
      <c r="A70" s="67"/>
      <c r="B70" s="204">
        <f t="shared" si="7"/>
      </c>
      <c r="C70" s="240"/>
      <c r="D70" s="277"/>
      <c r="E70" s="137"/>
      <c r="F70" s="156">
        <f t="shared" si="2"/>
      </c>
      <c r="G70" s="137"/>
      <c r="H70" s="156">
        <f t="shared" si="3"/>
      </c>
      <c r="I70" s="150">
        <f t="shared" si="8"/>
      </c>
      <c r="J70" s="238">
        <f t="shared" si="4"/>
      </c>
      <c r="K70" s="169"/>
      <c r="L70" s="203"/>
    </row>
    <row r="71" spans="1:12" ht="18">
      <c r="A71" s="67"/>
      <c r="B71" s="204">
        <f t="shared" si="7"/>
      </c>
      <c r="C71" s="240"/>
      <c r="D71" s="277"/>
      <c r="E71" s="137"/>
      <c r="F71" s="156">
        <f t="shared" si="2"/>
      </c>
      <c r="G71" s="137"/>
      <c r="H71" s="156">
        <f t="shared" si="3"/>
      </c>
      <c r="I71" s="150">
        <f t="shared" si="8"/>
      </c>
      <c r="J71" s="238">
        <f t="shared" si="4"/>
      </c>
      <c r="K71" s="169"/>
      <c r="L71" s="203"/>
    </row>
    <row r="72" spans="1:12" ht="18">
      <c r="A72" s="67"/>
      <c r="B72" s="204">
        <f t="shared" si="7"/>
      </c>
      <c r="C72" s="240"/>
      <c r="D72" s="277"/>
      <c r="E72" s="137"/>
      <c r="F72" s="156">
        <f t="shared" si="2"/>
      </c>
      <c r="G72" s="137"/>
      <c r="H72" s="156">
        <f t="shared" si="3"/>
      </c>
      <c r="I72" s="150">
        <f t="shared" si="8"/>
      </c>
      <c r="J72" s="238">
        <f t="shared" si="4"/>
      </c>
      <c r="K72" s="169"/>
      <c r="L72" s="203"/>
    </row>
    <row r="73" spans="1:12" ht="18">
      <c r="A73" s="67"/>
      <c r="B73" s="204">
        <f t="shared" si="7"/>
      </c>
      <c r="C73" s="240"/>
      <c r="D73" s="277"/>
      <c r="E73" s="137"/>
      <c r="F73" s="156">
        <f t="shared" si="2"/>
      </c>
      <c r="G73" s="137"/>
      <c r="H73" s="156">
        <f t="shared" si="3"/>
      </c>
      <c r="I73" s="150">
        <f t="shared" si="8"/>
      </c>
      <c r="J73" s="238">
        <f t="shared" si="4"/>
      </c>
      <c r="K73" s="169"/>
      <c r="L73" s="203"/>
    </row>
    <row r="74" spans="1:12" ht="18">
      <c r="A74" s="67"/>
      <c r="B74" s="204">
        <f t="shared" si="7"/>
      </c>
      <c r="C74" s="240"/>
      <c r="D74" s="277"/>
      <c r="E74" s="137"/>
      <c r="F74" s="156">
        <f aca="true" t="shared" si="9" ref="F74:F100">IF(A74&lt;&gt;"",IF(I74=0,0,E74/I74),"")</f>
      </c>
      <c r="G74" s="137"/>
      <c r="H74" s="156">
        <f aca="true" t="shared" si="10" ref="H74:H100">IF(A74&lt;&gt;"",IF(I74=0,0,G74/I74),"")</f>
      </c>
      <c r="I74" s="150">
        <f t="shared" si="8"/>
      </c>
      <c r="J74" s="238">
        <f aca="true" t="shared" si="11" ref="J74:J100">IF(A74&lt;&gt;"",F74+H74,"")</f>
      </c>
      <c r="K74" s="169"/>
      <c r="L74" s="203"/>
    </row>
    <row r="75" spans="1:12" ht="18">
      <c r="A75" s="67"/>
      <c r="B75" s="204">
        <f t="shared" si="7"/>
      </c>
      <c r="C75" s="240"/>
      <c r="D75" s="277"/>
      <c r="E75" s="137"/>
      <c r="F75" s="156">
        <f t="shared" si="9"/>
      </c>
      <c r="G75" s="137"/>
      <c r="H75" s="156">
        <f t="shared" si="10"/>
      </c>
      <c r="I75" s="150">
        <f t="shared" si="8"/>
      </c>
      <c r="J75" s="238">
        <f t="shared" si="11"/>
      </c>
      <c r="K75" s="169"/>
      <c r="L75" s="203"/>
    </row>
    <row r="76" spans="1:12" ht="18">
      <c r="A76" s="67"/>
      <c r="B76" s="204">
        <f t="shared" si="7"/>
      </c>
      <c r="C76" s="240"/>
      <c r="D76" s="277"/>
      <c r="E76" s="137"/>
      <c r="F76" s="156">
        <f t="shared" si="9"/>
      </c>
      <c r="G76" s="137"/>
      <c r="H76" s="156">
        <f t="shared" si="10"/>
      </c>
      <c r="I76" s="150">
        <f t="shared" si="8"/>
      </c>
      <c r="J76" s="238">
        <f t="shared" si="11"/>
      </c>
      <c r="K76" s="169"/>
      <c r="L76" s="203"/>
    </row>
    <row r="77" spans="1:12" ht="18">
      <c r="A77" s="67"/>
      <c r="B77" s="204">
        <f t="shared" si="7"/>
      </c>
      <c r="C77" s="240"/>
      <c r="D77" s="277"/>
      <c r="E77" s="137"/>
      <c r="F77" s="156">
        <f t="shared" si="9"/>
      </c>
      <c r="G77" s="137"/>
      <c r="H77" s="156">
        <f t="shared" si="10"/>
      </c>
      <c r="I77" s="150">
        <f t="shared" si="8"/>
      </c>
      <c r="J77" s="238">
        <f t="shared" si="11"/>
      </c>
      <c r="K77" s="169"/>
      <c r="L77" s="203"/>
    </row>
    <row r="78" spans="1:12" ht="18">
      <c r="A78" s="67"/>
      <c r="B78" s="204">
        <f t="shared" si="7"/>
      </c>
      <c r="C78" s="240"/>
      <c r="D78" s="277"/>
      <c r="E78" s="137"/>
      <c r="F78" s="156">
        <f t="shared" si="9"/>
      </c>
      <c r="G78" s="137"/>
      <c r="H78" s="156">
        <f t="shared" si="10"/>
      </c>
      <c r="I78" s="150">
        <f t="shared" si="8"/>
      </c>
      <c r="J78" s="238">
        <f t="shared" si="11"/>
      </c>
      <c r="K78" s="169"/>
      <c r="L78" s="203"/>
    </row>
    <row r="79" spans="1:12" ht="18">
      <c r="A79" s="67"/>
      <c r="B79" s="204">
        <f t="shared" si="7"/>
      </c>
      <c r="C79" s="240"/>
      <c r="D79" s="277"/>
      <c r="E79" s="137"/>
      <c r="F79" s="156">
        <f t="shared" si="9"/>
      </c>
      <c r="G79" s="137"/>
      <c r="H79" s="156">
        <f t="shared" si="10"/>
      </c>
      <c r="I79" s="150">
        <f t="shared" si="8"/>
      </c>
      <c r="J79" s="238">
        <f t="shared" si="11"/>
      </c>
      <c r="K79" s="169"/>
      <c r="L79" s="203"/>
    </row>
    <row r="80" spans="1:12" ht="18">
      <c r="A80" s="67"/>
      <c r="B80" s="204">
        <f t="shared" si="7"/>
      </c>
      <c r="C80" s="240"/>
      <c r="D80" s="277"/>
      <c r="E80" s="137"/>
      <c r="F80" s="156">
        <f t="shared" si="9"/>
      </c>
      <c r="G80" s="137"/>
      <c r="H80" s="156">
        <f t="shared" si="10"/>
      </c>
      <c r="I80" s="150">
        <f t="shared" si="8"/>
      </c>
      <c r="J80" s="238">
        <f t="shared" si="11"/>
      </c>
      <c r="K80" s="169"/>
      <c r="L80" s="203"/>
    </row>
    <row r="81" spans="1:12" ht="18">
      <c r="A81" s="67"/>
      <c r="B81" s="204">
        <f t="shared" si="7"/>
      </c>
      <c r="C81" s="240"/>
      <c r="D81" s="277"/>
      <c r="E81" s="137"/>
      <c r="F81" s="156">
        <f t="shared" si="9"/>
      </c>
      <c r="G81" s="137"/>
      <c r="H81" s="156">
        <f t="shared" si="10"/>
      </c>
      <c r="I81" s="150">
        <f t="shared" si="8"/>
      </c>
      <c r="J81" s="238">
        <f t="shared" si="11"/>
      </c>
      <c r="K81" s="169"/>
      <c r="L81" s="203"/>
    </row>
    <row r="82" spans="1:12" ht="18">
      <c r="A82" s="67"/>
      <c r="B82" s="204">
        <f t="shared" si="7"/>
      </c>
      <c r="C82" s="240"/>
      <c r="D82" s="277"/>
      <c r="E82" s="137"/>
      <c r="F82" s="156">
        <f t="shared" si="9"/>
      </c>
      <c r="G82" s="137"/>
      <c r="H82" s="156">
        <f t="shared" si="10"/>
      </c>
      <c r="I82" s="150">
        <f t="shared" si="8"/>
      </c>
      <c r="J82" s="238">
        <f t="shared" si="11"/>
      </c>
      <c r="K82" s="169"/>
      <c r="L82" s="203"/>
    </row>
    <row r="83" spans="1:12" ht="18">
      <c r="A83" s="67"/>
      <c r="B83" s="204">
        <f aca="true" t="shared" si="12" ref="B83:B100">IF(A83&lt;&gt;"",1+B82&amp;".","")</f>
      </c>
      <c r="C83" s="240"/>
      <c r="D83" s="277"/>
      <c r="E83" s="137"/>
      <c r="F83" s="156">
        <f t="shared" si="9"/>
      </c>
      <c r="G83" s="137"/>
      <c r="H83" s="156">
        <f t="shared" si="10"/>
      </c>
      <c r="I83" s="150">
        <f aca="true" t="shared" si="13" ref="I83:I100">IF(A83&lt;&gt;"",E83+G83,"")</f>
      </c>
      <c r="J83" s="238">
        <f t="shared" si="11"/>
      </c>
      <c r="K83" s="169"/>
      <c r="L83" s="203"/>
    </row>
    <row r="84" spans="1:12" ht="18">
      <c r="A84" s="67"/>
      <c r="B84" s="204">
        <f t="shared" si="12"/>
      </c>
      <c r="C84" s="240"/>
      <c r="D84" s="277"/>
      <c r="E84" s="137"/>
      <c r="F84" s="156">
        <f t="shared" si="9"/>
      </c>
      <c r="G84" s="137"/>
      <c r="H84" s="156">
        <f t="shared" si="10"/>
      </c>
      <c r="I84" s="150">
        <f t="shared" si="13"/>
      </c>
      <c r="J84" s="238">
        <f t="shared" si="11"/>
      </c>
      <c r="K84" s="169"/>
      <c r="L84" s="203"/>
    </row>
    <row r="85" spans="1:12" ht="18">
      <c r="A85" s="67"/>
      <c r="B85" s="204">
        <f t="shared" si="12"/>
      </c>
      <c r="C85" s="240"/>
      <c r="D85" s="277"/>
      <c r="E85" s="137"/>
      <c r="F85" s="156">
        <f t="shared" si="9"/>
      </c>
      <c r="G85" s="137"/>
      <c r="H85" s="156">
        <f t="shared" si="10"/>
      </c>
      <c r="I85" s="150">
        <f t="shared" si="13"/>
      </c>
      <c r="J85" s="238">
        <f t="shared" si="11"/>
      </c>
      <c r="K85" s="169"/>
      <c r="L85" s="203"/>
    </row>
    <row r="86" spans="1:12" ht="18">
      <c r="A86" s="67"/>
      <c r="B86" s="204">
        <f t="shared" si="12"/>
      </c>
      <c r="C86" s="240"/>
      <c r="D86" s="277"/>
      <c r="E86" s="137"/>
      <c r="F86" s="156">
        <f t="shared" si="9"/>
      </c>
      <c r="G86" s="137"/>
      <c r="H86" s="156">
        <f t="shared" si="10"/>
      </c>
      <c r="I86" s="150">
        <f t="shared" si="13"/>
      </c>
      <c r="J86" s="238">
        <f t="shared" si="11"/>
      </c>
      <c r="K86" s="169"/>
      <c r="L86" s="203"/>
    </row>
    <row r="87" spans="1:12" ht="18">
      <c r="A87" s="67"/>
      <c r="B87" s="204">
        <f t="shared" si="12"/>
      </c>
      <c r="C87" s="240"/>
      <c r="D87" s="277"/>
      <c r="E87" s="137"/>
      <c r="F87" s="156">
        <f t="shared" si="9"/>
      </c>
      <c r="G87" s="137"/>
      <c r="H87" s="156">
        <f t="shared" si="10"/>
      </c>
      <c r="I87" s="150">
        <f t="shared" si="13"/>
      </c>
      <c r="J87" s="238">
        <f t="shared" si="11"/>
      </c>
      <c r="K87" s="169"/>
      <c r="L87" s="203"/>
    </row>
    <row r="88" spans="1:12" ht="18">
      <c r="A88" s="67"/>
      <c r="B88" s="204">
        <f t="shared" si="12"/>
      </c>
      <c r="C88" s="240"/>
      <c r="D88" s="277"/>
      <c r="E88" s="137"/>
      <c r="F88" s="156">
        <f t="shared" si="9"/>
      </c>
      <c r="G88" s="137"/>
      <c r="H88" s="156">
        <f t="shared" si="10"/>
      </c>
      <c r="I88" s="150">
        <f t="shared" si="13"/>
      </c>
      <c r="J88" s="238">
        <f t="shared" si="11"/>
      </c>
      <c r="K88" s="169"/>
      <c r="L88" s="203"/>
    </row>
    <row r="89" spans="1:12" ht="18">
      <c r="A89" s="67"/>
      <c r="B89" s="204">
        <f t="shared" si="12"/>
      </c>
      <c r="C89" s="240"/>
      <c r="D89" s="277"/>
      <c r="E89" s="137"/>
      <c r="F89" s="156">
        <f t="shared" si="9"/>
      </c>
      <c r="G89" s="137"/>
      <c r="H89" s="156">
        <f t="shared" si="10"/>
      </c>
      <c r="I89" s="150">
        <f t="shared" si="13"/>
      </c>
      <c r="J89" s="238">
        <f t="shared" si="11"/>
      </c>
      <c r="K89" s="169"/>
      <c r="L89" s="203"/>
    </row>
    <row r="90" spans="1:12" ht="18">
      <c r="A90" s="67"/>
      <c r="B90" s="204">
        <f t="shared" si="12"/>
      </c>
      <c r="C90" s="240"/>
      <c r="D90" s="277"/>
      <c r="E90" s="137"/>
      <c r="F90" s="156">
        <f t="shared" si="9"/>
      </c>
      <c r="G90" s="137"/>
      <c r="H90" s="156">
        <f t="shared" si="10"/>
      </c>
      <c r="I90" s="150">
        <f t="shared" si="13"/>
      </c>
      <c r="J90" s="238">
        <f t="shared" si="11"/>
      </c>
      <c r="K90" s="169"/>
      <c r="L90" s="203"/>
    </row>
    <row r="91" spans="1:12" ht="18">
      <c r="A91" s="67"/>
      <c r="B91" s="204">
        <f t="shared" si="12"/>
      </c>
      <c r="C91" s="240"/>
      <c r="D91" s="277"/>
      <c r="E91" s="137"/>
      <c r="F91" s="156">
        <f t="shared" si="9"/>
      </c>
      <c r="G91" s="137"/>
      <c r="H91" s="156">
        <f t="shared" si="10"/>
      </c>
      <c r="I91" s="150">
        <f t="shared" si="13"/>
      </c>
      <c r="J91" s="238">
        <f t="shared" si="11"/>
      </c>
      <c r="K91" s="169"/>
      <c r="L91" s="203"/>
    </row>
    <row r="92" spans="1:12" ht="18">
      <c r="A92" s="67"/>
      <c r="B92" s="204">
        <f t="shared" si="12"/>
      </c>
      <c r="C92" s="240"/>
      <c r="D92" s="277"/>
      <c r="E92" s="137"/>
      <c r="F92" s="156">
        <f t="shared" si="9"/>
      </c>
      <c r="G92" s="137"/>
      <c r="H92" s="156">
        <f t="shared" si="10"/>
      </c>
      <c r="I92" s="150">
        <f t="shared" si="13"/>
      </c>
      <c r="J92" s="238">
        <f t="shared" si="11"/>
      </c>
      <c r="K92" s="169"/>
      <c r="L92" s="203"/>
    </row>
    <row r="93" spans="1:12" ht="18">
      <c r="A93" s="67"/>
      <c r="B93" s="204">
        <f t="shared" si="12"/>
      </c>
      <c r="C93" s="240"/>
      <c r="D93" s="277"/>
      <c r="E93" s="137"/>
      <c r="F93" s="156">
        <f t="shared" si="9"/>
      </c>
      <c r="G93" s="137"/>
      <c r="H93" s="156">
        <f t="shared" si="10"/>
      </c>
      <c r="I93" s="150">
        <f t="shared" si="13"/>
      </c>
      <c r="J93" s="238">
        <f t="shared" si="11"/>
      </c>
      <c r="K93" s="169"/>
      <c r="L93" s="203"/>
    </row>
    <row r="94" spans="1:12" ht="18">
      <c r="A94" s="67"/>
      <c r="B94" s="204">
        <f t="shared" si="12"/>
      </c>
      <c r="C94" s="240"/>
      <c r="D94" s="277"/>
      <c r="E94" s="137"/>
      <c r="F94" s="156">
        <f t="shared" si="9"/>
      </c>
      <c r="G94" s="137"/>
      <c r="H94" s="156">
        <f t="shared" si="10"/>
      </c>
      <c r="I94" s="150">
        <f t="shared" si="13"/>
      </c>
      <c r="J94" s="238">
        <f t="shared" si="11"/>
      </c>
      <c r="K94" s="169"/>
      <c r="L94" s="203"/>
    </row>
    <row r="95" spans="1:12" ht="18">
      <c r="A95" s="67"/>
      <c r="B95" s="204">
        <f t="shared" si="12"/>
      </c>
      <c r="C95" s="240"/>
      <c r="D95" s="277"/>
      <c r="E95" s="137"/>
      <c r="F95" s="156">
        <f t="shared" si="9"/>
      </c>
      <c r="G95" s="137"/>
      <c r="H95" s="156">
        <f t="shared" si="10"/>
      </c>
      <c r="I95" s="150">
        <f t="shared" si="13"/>
      </c>
      <c r="J95" s="238">
        <f t="shared" si="11"/>
      </c>
      <c r="K95" s="169"/>
      <c r="L95" s="203"/>
    </row>
    <row r="96" spans="1:12" ht="18">
      <c r="A96" s="67"/>
      <c r="B96" s="204">
        <f t="shared" si="12"/>
      </c>
      <c r="C96" s="240"/>
      <c r="D96" s="277"/>
      <c r="E96" s="137"/>
      <c r="F96" s="156">
        <f t="shared" si="9"/>
      </c>
      <c r="G96" s="137"/>
      <c r="H96" s="156">
        <f t="shared" si="10"/>
      </c>
      <c r="I96" s="150">
        <f t="shared" si="13"/>
      </c>
      <c r="J96" s="238">
        <f t="shared" si="11"/>
      </c>
      <c r="K96" s="169"/>
      <c r="L96" s="203"/>
    </row>
    <row r="97" spans="1:12" ht="18">
      <c r="A97" s="67"/>
      <c r="B97" s="204">
        <f t="shared" si="12"/>
      </c>
      <c r="C97" s="240"/>
      <c r="D97" s="277"/>
      <c r="E97" s="137"/>
      <c r="F97" s="156">
        <f t="shared" si="9"/>
      </c>
      <c r="G97" s="137"/>
      <c r="H97" s="156">
        <f t="shared" si="10"/>
      </c>
      <c r="I97" s="150">
        <f t="shared" si="13"/>
      </c>
      <c r="J97" s="238">
        <f t="shared" si="11"/>
      </c>
      <c r="K97" s="169"/>
      <c r="L97" s="203"/>
    </row>
    <row r="98" spans="1:12" ht="18">
      <c r="A98" s="67"/>
      <c r="B98" s="204">
        <f t="shared" si="12"/>
      </c>
      <c r="C98" s="240"/>
      <c r="D98" s="277"/>
      <c r="E98" s="137"/>
      <c r="F98" s="156">
        <f t="shared" si="9"/>
      </c>
      <c r="G98" s="137"/>
      <c r="H98" s="156">
        <f t="shared" si="10"/>
      </c>
      <c r="I98" s="150">
        <f t="shared" si="13"/>
      </c>
      <c r="J98" s="238">
        <f t="shared" si="11"/>
      </c>
      <c r="K98" s="169"/>
      <c r="L98" s="203"/>
    </row>
    <row r="99" spans="1:12" ht="18">
      <c r="A99" s="67"/>
      <c r="B99" s="204">
        <f t="shared" si="12"/>
      </c>
      <c r="C99" s="240"/>
      <c r="D99" s="277"/>
      <c r="E99" s="137"/>
      <c r="F99" s="156">
        <f t="shared" si="9"/>
      </c>
      <c r="G99" s="137"/>
      <c r="H99" s="156">
        <f t="shared" si="10"/>
      </c>
      <c r="I99" s="150">
        <f t="shared" si="13"/>
      </c>
      <c r="J99" s="238">
        <f t="shared" si="11"/>
      </c>
      <c r="K99" s="169"/>
      <c r="L99" s="203"/>
    </row>
    <row r="100" spans="1:12" ht="18">
      <c r="A100" s="67"/>
      <c r="B100" s="204">
        <f t="shared" si="12"/>
      </c>
      <c r="C100" s="240"/>
      <c r="D100" s="277"/>
      <c r="E100" s="137"/>
      <c r="F100" s="156">
        <f t="shared" si="9"/>
      </c>
      <c r="G100" s="137"/>
      <c r="H100" s="156">
        <f t="shared" si="10"/>
      </c>
      <c r="I100" s="150">
        <f t="shared" si="13"/>
      </c>
      <c r="J100" s="238">
        <f t="shared" si="11"/>
      </c>
      <c r="K100" s="169"/>
      <c r="L100" s="203"/>
    </row>
    <row r="101" spans="2:12" ht="18">
      <c r="B101" s="19"/>
      <c r="C101" s="19"/>
      <c r="D101" s="19"/>
      <c r="E101" s="19"/>
      <c r="F101" s="19"/>
      <c r="G101" s="19"/>
      <c r="H101" s="19"/>
      <c r="I101" s="19"/>
      <c r="J101" s="19"/>
      <c r="K101" s="19"/>
      <c r="L101" s="19"/>
    </row>
    <row r="102" spans="2:12" ht="18">
      <c r="B102" s="19"/>
      <c r="C102" s="19"/>
      <c r="D102" s="19"/>
      <c r="E102" s="19"/>
      <c r="F102" s="19"/>
      <c r="G102" s="19"/>
      <c r="H102" s="19"/>
      <c r="I102" s="19"/>
      <c r="J102" s="19"/>
      <c r="K102" s="19"/>
      <c r="L102" s="19"/>
    </row>
  </sheetData>
  <sheetProtection password="DDD1" sheet="1" objects="1" scenarios="1"/>
  <mergeCells count="7">
    <mergeCell ref="E7:F7"/>
    <mergeCell ref="G7:H7"/>
    <mergeCell ref="K3:L3"/>
    <mergeCell ref="L7:L8"/>
    <mergeCell ref="E6:F6"/>
    <mergeCell ref="G6:H6"/>
    <mergeCell ref="I6:J6"/>
  </mergeCells>
  <dataValidations count="4">
    <dataValidation type="textLength" allowBlank="1" showErrorMessage="1" promptTitle="Condition for Cell G3:" prompt="Enter text with a length of up to 255 characters." errorTitle="ALERT " error="The text  length cannot be more than 255 characters." sqref="C9:C100">
      <formula1>0</formula1>
      <formula2>255</formula2>
    </dataValidation>
    <dataValidation type="list" showInputMessage="1" showErrorMessage="1" sqref="A8:A100">
      <formula1>" ,No,Yes"</formula1>
    </dataValidation>
    <dataValidation type="whole" allowBlank="1" showInputMessage="1" showErrorMessage="1" errorTitle="ALERT" error="ENTER WHOLE NUMBERS.  (MAXIMUM VALUE IS 999,999,999,999).&#10;Click Retry button." sqref="E9:E100 K9:K100 G9:G100">
      <formula1>-999999999999</formula1>
      <formula2>999999999999</formula2>
    </dataValidation>
    <dataValidation type="whole" allowBlank="1" showInputMessage="1" showErrorMessage="1" errorTitle="ALERT" error="ENTER 5 DIGITS NAIC COMPANY CODE.&#10;Click Retry button." sqref="D9:D100">
      <formula1>10000</formula1>
      <formula2>99999</formula2>
    </dataValidation>
  </dataValidations>
  <printOptions/>
  <pageMargins left="0.3" right="0.37" top="1" bottom="1" header="0.5" footer="0.5"/>
  <pageSetup horizontalDpi="600" verticalDpi="600" orientation="landscape" paperSize="5" scale="70" r:id="rId2"/>
  <ignoredErrors>
    <ignoredError sqref="F8 J8 H8" formula="1"/>
  </ignoredErrors>
  <drawing r:id="rId1"/>
</worksheet>
</file>

<file path=xl/worksheets/sheet5.xml><?xml version="1.0" encoding="utf-8"?>
<worksheet xmlns="http://schemas.openxmlformats.org/spreadsheetml/2006/main" xmlns:r="http://schemas.openxmlformats.org/officeDocument/2006/relationships">
  <sheetPr codeName="Sheet5" transitionEntry="1"/>
  <dimension ref="A1:FJ272"/>
  <sheetViews>
    <sheetView zoomScale="60" zoomScaleNormal="60" workbookViewId="0" topLeftCell="A2">
      <selection activeCell="A8" sqref="A8"/>
    </sheetView>
  </sheetViews>
  <sheetFormatPr defaultColWidth="9.00390625" defaultRowHeight="12.75"/>
  <cols>
    <col min="1" max="1" width="12.00390625" style="2" customWidth="1"/>
    <col min="2" max="2" width="4.375" style="2" customWidth="1"/>
    <col min="3" max="3" width="58.75390625" style="2" bestFit="1" customWidth="1"/>
    <col min="4" max="5" width="11.625" style="2" customWidth="1"/>
    <col min="6" max="6" width="15.125" style="2" customWidth="1"/>
    <col min="7" max="12" width="27.125" style="2" bestFit="1" customWidth="1"/>
    <col min="13" max="13" width="25.625" style="2" customWidth="1"/>
    <col min="14" max="16384" width="12.625" style="2" customWidth="1"/>
  </cols>
  <sheetData>
    <row r="1" spans="1:13" ht="16.5" customHeight="1" hidden="1">
      <c r="A1" s="69">
        <f>MAX(Agency_1683_2!$1:$1)+1</f>
        <v>26</v>
      </c>
      <c r="B1" s="44">
        <f>1+A1</f>
        <v>27</v>
      </c>
      <c r="C1" s="44">
        <f aca="true" t="shared" si="0" ref="C1:L1">1+B1</f>
        <v>28</v>
      </c>
      <c r="D1" s="44">
        <f t="shared" si="0"/>
        <v>29</v>
      </c>
      <c r="E1" s="44">
        <f t="shared" si="0"/>
        <v>30</v>
      </c>
      <c r="F1" s="44">
        <f t="shared" si="0"/>
        <v>31</v>
      </c>
      <c r="G1" s="44">
        <f t="shared" si="0"/>
        <v>32</v>
      </c>
      <c r="H1" s="44">
        <f t="shared" si="0"/>
        <v>33</v>
      </c>
      <c r="I1" s="44">
        <f t="shared" si="0"/>
        <v>34</v>
      </c>
      <c r="J1" s="44">
        <f t="shared" si="0"/>
        <v>35</v>
      </c>
      <c r="K1" s="44">
        <f t="shared" si="0"/>
        <v>36</v>
      </c>
      <c r="L1" s="44">
        <f t="shared" si="0"/>
        <v>37</v>
      </c>
      <c r="M1" s="44">
        <f>1+L1</f>
        <v>38</v>
      </c>
    </row>
    <row r="2" spans="1:13" ht="18" customHeight="1">
      <c r="A2" s="70" t="str">
        <f>IF(A1&lt;=26,CONCATENATE("COLUMN ",CHAR(64+A1)),IF(MOD(A1,26)&lt;&gt;0,CONCATENATE("COLUMN ",CHAR(64+ABS(A1/26)),CHAR(64+MOD(A1,26))),CONCATENATE("COLUMN ",CHAR(64+ABS(A1/26)-1),"Z")))</f>
        <v>COLUMN Z</v>
      </c>
      <c r="B2" s="141" t="str">
        <f>IF(B1&lt;=26,CONCATENATE("COLUMN ",CHAR(64+B1)),IF(MOD(B1,26)&lt;&gt;0,CONCATENATE("COLUMN ",CHAR(64+ABS(B1/26)),CHAR(64+MOD(B1,26))),CONCATENATE("COLUMN ",CHAR(64+ABS(B1/26)-1),"Z")))</f>
        <v>COLUMN AA</v>
      </c>
      <c r="C2" s="43" t="str">
        <f>IF(C1&lt;=26,CONCATENATE("COLUMN ",CHAR(64+C1)),IF(MOD(C1,26)&lt;&gt;0,CONCATENATE("COLUMN ",CHAR(64+ABS(C1/26)),CHAR(64+MOD(C1,26))),CONCATENATE("COLUMN ",CHAR(64+ABS(C1/26)-1),"Z")))</f>
        <v>COLUMN AB</v>
      </c>
      <c r="D2" s="175" t="str">
        <f aca="true" t="shared" si="1" ref="D2:M2">IF(D1&lt;=26,CONCATENATE("COLUMN ",CHAR(64+D1)),IF(MOD(D1,26)&lt;&gt;0,CONCATENATE("COLUMN ",CHAR(64+ABS(D1/26)),CHAR(64+MOD(D1,26))),CONCATENATE("COLUMN ",CHAR(64+ABS(D1/26)-1),"Z")))</f>
        <v>COLUMN AC</v>
      </c>
      <c r="E2" s="175" t="str">
        <f t="shared" si="1"/>
        <v>COLUMN AD</v>
      </c>
      <c r="F2" s="175" t="str">
        <f t="shared" si="1"/>
        <v>COLUMN AE</v>
      </c>
      <c r="G2" s="81" t="str">
        <f t="shared" si="1"/>
        <v>COLUMN AF</v>
      </c>
      <c r="H2" s="81" t="str">
        <f t="shared" si="1"/>
        <v>COLUMN AG</v>
      </c>
      <c r="I2" s="81" t="str">
        <f t="shared" si="1"/>
        <v>COLUMN AH</v>
      </c>
      <c r="J2" s="81" t="str">
        <f t="shared" si="1"/>
        <v>COLUMN AI</v>
      </c>
      <c r="K2" s="81" t="str">
        <f t="shared" si="1"/>
        <v>COLUMN AJ</v>
      </c>
      <c r="L2" s="82" t="str">
        <f t="shared" si="1"/>
        <v>COLUMN AK</v>
      </c>
      <c r="M2" s="82" t="str">
        <f t="shared" si="1"/>
        <v>COLUMN AL</v>
      </c>
    </row>
    <row r="3" spans="1:13" ht="18.75" customHeight="1">
      <c r="A3" s="161" t="s">
        <v>188</v>
      </c>
      <c r="B3" s="162" t="s">
        <v>188</v>
      </c>
      <c r="C3" s="77" t="str">
        <f>CONCATENATE("REPORTING YEAR ",Agency_ContactInfo!B4)</f>
        <v>REPORTING YEAR 2001</v>
      </c>
      <c r="D3" s="247" t="s">
        <v>188</v>
      </c>
      <c r="E3" s="247" t="s">
        <v>188</v>
      </c>
      <c r="F3" s="247" t="s">
        <v>188</v>
      </c>
      <c r="G3" s="152" t="s">
        <v>203</v>
      </c>
      <c r="H3" s="130" t="s">
        <v>203</v>
      </c>
      <c r="I3" s="130" t="s">
        <v>203</v>
      </c>
      <c r="J3" s="130" t="s">
        <v>203</v>
      </c>
      <c r="K3" s="18" t="s">
        <v>203</v>
      </c>
      <c r="L3" s="282" t="s">
        <v>234</v>
      </c>
      <c r="M3" s="281"/>
    </row>
    <row r="4" spans="1:13" ht="18.75" customHeight="1">
      <c r="A4" s="161" t="s">
        <v>188</v>
      </c>
      <c r="B4" s="162" t="s">
        <v>188</v>
      </c>
      <c r="C4" s="77" t="s">
        <v>188</v>
      </c>
      <c r="D4" s="247" t="s">
        <v>188</v>
      </c>
      <c r="E4" s="247" t="s">
        <v>188</v>
      </c>
      <c r="F4" s="247" t="s">
        <v>188</v>
      </c>
      <c r="G4" s="228">
        <f>Agency_1683_1!F13</f>
        <v>0</v>
      </c>
      <c r="H4" s="228">
        <f>Agency_1683_1!G13</f>
        <v>0</v>
      </c>
      <c r="I4" s="228">
        <f>Agency_1683_1!H13</f>
        <v>0</v>
      </c>
      <c r="J4" s="228">
        <f>Agency_1683_1!I13</f>
        <v>0</v>
      </c>
      <c r="K4" s="228">
        <f>Agency_1683_1!J13</f>
        <v>0</v>
      </c>
      <c r="L4" s="228">
        <f>Agency_1683_1!K13</f>
        <v>0</v>
      </c>
      <c r="M4" s="167"/>
    </row>
    <row r="5" spans="1:13" ht="24.75" customHeight="1">
      <c r="A5" s="161" t="s">
        <v>188</v>
      </c>
      <c r="B5" s="162" t="s">
        <v>188</v>
      </c>
      <c r="C5" s="77" t="s">
        <v>188</v>
      </c>
      <c r="D5" s="164" t="s">
        <v>57</v>
      </c>
      <c r="E5" s="159"/>
      <c r="F5" s="159"/>
      <c r="G5" s="224" t="s">
        <v>188</v>
      </c>
      <c r="H5" s="224" t="s">
        <v>188</v>
      </c>
      <c r="I5" s="224" t="s">
        <v>188</v>
      </c>
      <c r="J5" s="224" t="s">
        <v>188</v>
      </c>
      <c r="K5" s="224" t="s">
        <v>188</v>
      </c>
      <c r="L5" s="224" t="s">
        <v>188</v>
      </c>
      <c r="M5" s="167"/>
    </row>
    <row r="6" spans="1:13" s="3" customFormat="1" ht="126" customHeight="1">
      <c r="A6" s="163" t="s">
        <v>187</v>
      </c>
      <c r="B6" s="165"/>
      <c r="C6" s="154" t="s">
        <v>212</v>
      </c>
      <c r="D6" s="1" t="s">
        <v>96</v>
      </c>
      <c r="E6" s="1" t="s">
        <v>158</v>
      </c>
      <c r="F6" s="1" t="s">
        <v>97</v>
      </c>
      <c r="G6" s="1" t="s">
        <v>98</v>
      </c>
      <c r="H6" s="1" t="s">
        <v>58</v>
      </c>
      <c r="I6" s="1" t="s">
        <v>99</v>
      </c>
      <c r="J6" s="1" t="s">
        <v>100</v>
      </c>
      <c r="K6" s="1" t="s">
        <v>101</v>
      </c>
      <c r="L6" s="1" t="s">
        <v>213</v>
      </c>
      <c r="M6" s="220">
        <f>IF(OR(G4&lt;&gt;G8,H4&lt;&gt;H8,I4&lt;&gt;I8,J4&lt;&gt;J8,K4&lt;&gt;K8),"WARNING! Column Totals Must Match Corresponding Column Totals on Part 1, Line 5.","")</f>
      </c>
    </row>
    <row r="7" spans="1:13" ht="32.25" customHeight="1">
      <c r="A7" s="288" t="s">
        <v>188</v>
      </c>
      <c r="B7" s="159" t="s">
        <v>188</v>
      </c>
      <c r="C7" s="224" t="s">
        <v>22</v>
      </c>
      <c r="D7" s="55" t="s">
        <v>188</v>
      </c>
      <c r="E7" s="55" t="s">
        <v>188</v>
      </c>
      <c r="F7" s="55" t="s">
        <v>188</v>
      </c>
      <c r="G7" s="55" t="s">
        <v>188</v>
      </c>
      <c r="H7" s="297" t="str">
        <f>IF(MIN(G9:K69)&lt;0,"Warning-Negative Number Entered"," ")</f>
        <v> </v>
      </c>
      <c r="I7" s="55" t="s">
        <v>188</v>
      </c>
      <c r="J7" s="55" t="s">
        <v>188</v>
      </c>
      <c r="K7" s="55" t="s">
        <v>188</v>
      </c>
      <c r="L7" s="56" t="s">
        <v>188</v>
      </c>
      <c r="M7" s="230"/>
    </row>
    <row r="8" spans="1:13" ht="19.5">
      <c r="A8" s="67"/>
      <c r="B8" s="244" t="s">
        <v>188</v>
      </c>
      <c r="C8" s="287" t="s">
        <v>4</v>
      </c>
      <c r="D8" s="35" t="s">
        <v>188</v>
      </c>
      <c r="E8" s="35" t="s">
        <v>188</v>
      </c>
      <c r="F8" s="35" t="s">
        <v>188</v>
      </c>
      <c r="G8" s="166">
        <f>SUM(G9:G69)</f>
        <v>0</v>
      </c>
      <c r="H8" s="166">
        <f>SUM(H9:H69)</f>
        <v>0</v>
      </c>
      <c r="I8" s="166">
        <f>SUM(I9:I69)</f>
        <v>0</v>
      </c>
      <c r="J8" s="166">
        <f>SUM(J9:J69)</f>
        <v>0</v>
      </c>
      <c r="K8" s="166">
        <f>SUM(K9:K69)</f>
        <v>0</v>
      </c>
      <c r="L8" s="166">
        <f aca="true" t="shared" si="2" ref="L8:L16">SUM(G8:K8)</f>
        <v>0</v>
      </c>
      <c r="M8" s="231"/>
    </row>
    <row r="9" spans="1:13" ht="19.5">
      <c r="A9" s="67"/>
      <c r="B9" s="47" t="s">
        <v>140</v>
      </c>
      <c r="C9" s="26" t="s">
        <v>142</v>
      </c>
      <c r="D9" s="35" t="s">
        <v>188</v>
      </c>
      <c r="E9" s="35" t="s">
        <v>188</v>
      </c>
      <c r="F9" s="35" t="s">
        <v>188</v>
      </c>
      <c r="G9" s="137"/>
      <c r="H9" s="137"/>
      <c r="I9" s="137"/>
      <c r="J9" s="137"/>
      <c r="K9" s="137"/>
      <c r="L9" s="166">
        <f t="shared" si="2"/>
        <v>0</v>
      </c>
      <c r="M9" s="231" t="s">
        <v>188</v>
      </c>
    </row>
    <row r="10" spans="1:13" ht="19.5">
      <c r="A10" s="67"/>
      <c r="B10" s="20" t="s">
        <v>10</v>
      </c>
      <c r="C10" s="26" t="s">
        <v>141</v>
      </c>
      <c r="D10" s="35" t="s">
        <v>188</v>
      </c>
      <c r="E10" s="35" t="s">
        <v>188</v>
      </c>
      <c r="F10" s="35" t="s">
        <v>188</v>
      </c>
      <c r="G10" s="137"/>
      <c r="H10" s="137"/>
      <c r="I10" s="137"/>
      <c r="J10" s="137"/>
      <c r="K10" s="137"/>
      <c r="L10" s="166">
        <f t="shared" si="2"/>
        <v>0</v>
      </c>
      <c r="M10" s="157"/>
    </row>
    <row r="11" spans="1:13" ht="19.5" customHeight="1">
      <c r="A11" s="67"/>
      <c r="B11" s="20" t="s">
        <v>11</v>
      </c>
      <c r="C11" s="26" t="s">
        <v>143</v>
      </c>
      <c r="D11" s="35" t="s">
        <v>188</v>
      </c>
      <c r="E11" s="35" t="s">
        <v>188</v>
      </c>
      <c r="F11" s="35" t="s">
        <v>188</v>
      </c>
      <c r="G11" s="35" t="s">
        <v>188</v>
      </c>
      <c r="H11" s="35" t="s">
        <v>188</v>
      </c>
      <c r="I11" s="35" t="s">
        <v>188</v>
      </c>
      <c r="J11" s="137"/>
      <c r="K11" s="35" t="s">
        <v>188</v>
      </c>
      <c r="L11" s="166">
        <f t="shared" si="2"/>
        <v>0</v>
      </c>
      <c r="M11" s="185"/>
    </row>
    <row r="12" spans="1:13" ht="19.5">
      <c r="A12" s="67"/>
      <c r="B12" s="20" t="s">
        <v>12</v>
      </c>
      <c r="C12" s="26" t="s">
        <v>144</v>
      </c>
      <c r="D12" s="35" t="s">
        <v>188</v>
      </c>
      <c r="E12" s="35" t="s">
        <v>188</v>
      </c>
      <c r="F12" s="35" t="s">
        <v>188</v>
      </c>
      <c r="G12" s="137"/>
      <c r="H12" s="35" t="s">
        <v>188</v>
      </c>
      <c r="I12" s="35" t="s">
        <v>188</v>
      </c>
      <c r="J12" s="137"/>
      <c r="K12" s="35" t="s">
        <v>188</v>
      </c>
      <c r="L12" s="166">
        <f t="shared" si="2"/>
        <v>0</v>
      </c>
      <c r="M12" s="185"/>
    </row>
    <row r="13" spans="1:13" ht="19.5">
      <c r="A13" s="67"/>
      <c r="B13" s="20" t="s">
        <v>13</v>
      </c>
      <c r="C13" s="26" t="s">
        <v>145</v>
      </c>
      <c r="D13" s="35" t="s">
        <v>188</v>
      </c>
      <c r="E13" s="35" t="s">
        <v>188</v>
      </c>
      <c r="F13" s="35" t="s">
        <v>188</v>
      </c>
      <c r="G13" s="137"/>
      <c r="H13" s="137"/>
      <c r="I13" s="137"/>
      <c r="J13" s="137"/>
      <c r="K13" s="137"/>
      <c r="L13" s="166">
        <f t="shared" si="2"/>
        <v>0</v>
      </c>
      <c r="M13" s="185"/>
    </row>
    <row r="14" spans="1:13" ht="19.5" customHeight="1">
      <c r="A14" s="67"/>
      <c r="B14" s="20" t="s">
        <v>14</v>
      </c>
      <c r="C14" s="26" t="s">
        <v>146</v>
      </c>
      <c r="D14" s="35" t="s">
        <v>188</v>
      </c>
      <c r="E14" s="35" t="s">
        <v>188</v>
      </c>
      <c r="F14" s="35" t="s">
        <v>188</v>
      </c>
      <c r="G14" s="35" t="s">
        <v>188</v>
      </c>
      <c r="H14" s="137"/>
      <c r="I14" s="137"/>
      <c r="J14" s="35" t="s">
        <v>188</v>
      </c>
      <c r="K14" s="137"/>
      <c r="L14" s="166">
        <f t="shared" si="2"/>
        <v>0</v>
      </c>
      <c r="M14" s="185"/>
    </row>
    <row r="15" spans="1:13" ht="19.5">
      <c r="A15" s="67"/>
      <c r="B15" s="20" t="s">
        <v>15</v>
      </c>
      <c r="C15" s="26" t="s">
        <v>147</v>
      </c>
      <c r="D15" s="35" t="s">
        <v>188</v>
      </c>
      <c r="E15" s="35" t="s">
        <v>188</v>
      </c>
      <c r="F15" s="35" t="s">
        <v>188</v>
      </c>
      <c r="G15" s="35" t="s">
        <v>188</v>
      </c>
      <c r="H15" s="137"/>
      <c r="I15" s="137"/>
      <c r="J15" s="35" t="s">
        <v>188</v>
      </c>
      <c r="K15" s="137"/>
      <c r="L15" s="166">
        <f t="shared" si="2"/>
        <v>0</v>
      </c>
      <c r="M15" s="185"/>
    </row>
    <row r="16" spans="1:13" ht="19.5">
      <c r="A16" s="67"/>
      <c r="B16" s="20">
        <v>8</v>
      </c>
      <c r="C16" s="26" t="s">
        <v>148</v>
      </c>
      <c r="D16" s="35" t="s">
        <v>188</v>
      </c>
      <c r="E16" s="35" t="s">
        <v>188</v>
      </c>
      <c r="F16" s="35" t="s">
        <v>188</v>
      </c>
      <c r="G16" s="35" t="s">
        <v>188</v>
      </c>
      <c r="H16" s="137"/>
      <c r="I16" s="137"/>
      <c r="J16" s="35" t="s">
        <v>188</v>
      </c>
      <c r="K16" s="137"/>
      <c r="L16" s="166">
        <f t="shared" si="2"/>
        <v>0</v>
      </c>
      <c r="M16" s="185"/>
    </row>
    <row r="17" spans="1:13" ht="18" customHeight="1">
      <c r="A17" s="68" t="s">
        <v>188</v>
      </c>
      <c r="B17" s="58" t="s">
        <v>16</v>
      </c>
      <c r="C17" s="10" t="s">
        <v>149</v>
      </c>
      <c r="D17" s="36" t="s">
        <v>188</v>
      </c>
      <c r="E17" s="36" t="s">
        <v>188</v>
      </c>
      <c r="F17" s="36" t="s">
        <v>188</v>
      </c>
      <c r="G17" s="33" t="s">
        <v>188</v>
      </c>
      <c r="H17" s="33" t="s">
        <v>188</v>
      </c>
      <c r="I17" s="33" t="s">
        <v>188</v>
      </c>
      <c r="J17" s="33" t="s">
        <v>188</v>
      </c>
      <c r="K17" s="33" t="s">
        <v>188</v>
      </c>
      <c r="L17" s="33" t="s">
        <v>188</v>
      </c>
      <c r="M17" s="185"/>
    </row>
    <row r="18" spans="1:13" ht="19.5">
      <c r="A18" s="67"/>
      <c r="B18" s="210">
        <f>IF(A18&lt;&gt;"",9&amp;LOWER(CHAR(ROW(A18)+47))&amp;".","")</f>
      </c>
      <c r="C18" s="48"/>
      <c r="D18" s="35"/>
      <c r="E18" s="35"/>
      <c r="F18" s="35"/>
      <c r="G18" s="137"/>
      <c r="H18" s="137"/>
      <c r="I18" s="137"/>
      <c r="J18" s="137"/>
      <c r="K18" s="137"/>
      <c r="L18" s="166">
        <f aca="true" t="shared" si="3" ref="L18:L69">IF(A18&lt;&gt;"",SUM(G18:K18),"")</f>
      </c>
      <c r="M18" s="185"/>
    </row>
    <row r="19" spans="1:13" ht="19.5">
      <c r="A19" s="67"/>
      <c r="B19" s="210">
        <f aca="true" t="shared" si="4" ref="B19:B43">IF(A19&lt;&gt;"",9&amp;LOWER(CHAR(ROW(A19)+47))&amp;".","")</f>
      </c>
      <c r="C19" s="48"/>
      <c r="D19" s="35"/>
      <c r="E19" s="35"/>
      <c r="F19" s="35"/>
      <c r="G19" s="137"/>
      <c r="H19" s="137"/>
      <c r="I19" s="137"/>
      <c r="J19" s="137"/>
      <c r="K19" s="137"/>
      <c r="L19" s="166">
        <f t="shared" si="3"/>
      </c>
      <c r="M19" s="185"/>
    </row>
    <row r="20" spans="1:13" ht="19.5">
      <c r="A20" s="67"/>
      <c r="B20" s="210">
        <f t="shared" si="4"/>
      </c>
      <c r="C20" s="48"/>
      <c r="D20" s="35"/>
      <c r="E20" s="35"/>
      <c r="F20" s="35"/>
      <c r="G20" s="137"/>
      <c r="H20" s="137"/>
      <c r="I20" s="137"/>
      <c r="J20" s="137"/>
      <c r="K20" s="137"/>
      <c r="L20" s="166">
        <f t="shared" si="3"/>
      </c>
      <c r="M20" s="157"/>
    </row>
    <row r="21" spans="1:13" ht="19.5">
      <c r="A21" s="67"/>
      <c r="B21" s="210">
        <f t="shared" si="4"/>
      </c>
      <c r="C21" s="48"/>
      <c r="D21" s="35"/>
      <c r="E21" s="35"/>
      <c r="F21" s="35"/>
      <c r="G21" s="137"/>
      <c r="H21" s="137"/>
      <c r="I21" s="137"/>
      <c r="J21" s="137"/>
      <c r="K21" s="137"/>
      <c r="L21" s="166">
        <f t="shared" si="3"/>
      </c>
      <c r="M21" s="157"/>
    </row>
    <row r="22" spans="1:13" ht="19.5">
      <c r="A22" s="67"/>
      <c r="B22" s="210">
        <f t="shared" si="4"/>
      </c>
      <c r="C22" s="48"/>
      <c r="D22" s="35"/>
      <c r="E22" s="35"/>
      <c r="F22" s="35"/>
      <c r="G22" s="137"/>
      <c r="H22" s="137"/>
      <c r="I22" s="137"/>
      <c r="J22" s="137"/>
      <c r="K22" s="137"/>
      <c r="L22" s="166">
        <f t="shared" si="3"/>
      </c>
      <c r="M22" s="157"/>
    </row>
    <row r="23" spans="1:13" ht="19.5">
      <c r="A23" s="67"/>
      <c r="B23" s="210">
        <f t="shared" si="4"/>
      </c>
      <c r="C23" s="48"/>
      <c r="D23" s="35"/>
      <c r="E23" s="35"/>
      <c r="F23" s="35"/>
      <c r="G23" s="137"/>
      <c r="H23" s="137"/>
      <c r="I23" s="137"/>
      <c r="J23" s="137"/>
      <c r="K23" s="137"/>
      <c r="L23" s="166">
        <f t="shared" si="3"/>
      </c>
      <c r="M23" s="157"/>
    </row>
    <row r="24" spans="1:13" ht="19.5">
      <c r="A24" s="67"/>
      <c r="B24" s="210">
        <f t="shared" si="4"/>
      </c>
      <c r="C24" s="48"/>
      <c r="D24" s="35"/>
      <c r="E24" s="35"/>
      <c r="F24" s="35"/>
      <c r="G24" s="137"/>
      <c r="H24" s="137"/>
      <c r="I24" s="137"/>
      <c r="J24" s="137"/>
      <c r="K24" s="137"/>
      <c r="L24" s="166">
        <f t="shared" si="3"/>
      </c>
      <c r="M24" s="157"/>
    </row>
    <row r="25" spans="1:13" s="24" customFormat="1" ht="18.75" customHeight="1">
      <c r="A25" s="67"/>
      <c r="B25" s="210">
        <f t="shared" si="4"/>
      </c>
      <c r="C25" s="48"/>
      <c r="D25" s="35"/>
      <c r="E25" s="35"/>
      <c r="F25" s="35"/>
      <c r="G25" s="137"/>
      <c r="H25" s="137"/>
      <c r="I25" s="137"/>
      <c r="J25" s="137"/>
      <c r="K25" s="137"/>
      <c r="L25" s="166">
        <f t="shared" si="3"/>
      </c>
      <c r="M25" s="157"/>
    </row>
    <row r="26" spans="1:166" ht="19.5">
      <c r="A26" s="67"/>
      <c r="B26" s="210">
        <f t="shared" si="4"/>
      </c>
      <c r="C26" s="48"/>
      <c r="D26" s="35"/>
      <c r="E26" s="35"/>
      <c r="F26" s="35"/>
      <c r="G26" s="137"/>
      <c r="H26" s="137"/>
      <c r="I26" s="137"/>
      <c r="J26" s="137"/>
      <c r="K26" s="137"/>
      <c r="L26" s="166">
        <f t="shared" si="3"/>
      </c>
      <c r="M26" s="157"/>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row>
    <row r="27" spans="1:166" ht="19.5">
      <c r="A27" s="67"/>
      <c r="B27" s="210">
        <f t="shared" si="4"/>
      </c>
      <c r="C27" s="48"/>
      <c r="D27" s="35"/>
      <c r="E27" s="35"/>
      <c r="F27" s="35"/>
      <c r="G27" s="137"/>
      <c r="H27" s="137"/>
      <c r="I27" s="137"/>
      <c r="J27" s="137"/>
      <c r="K27" s="137"/>
      <c r="L27" s="166">
        <f t="shared" si="3"/>
      </c>
      <c r="M27" s="157"/>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row>
    <row r="28" spans="1:166" ht="19.5">
      <c r="A28" s="67"/>
      <c r="B28" s="210">
        <f t="shared" si="4"/>
      </c>
      <c r="C28" s="48"/>
      <c r="D28" s="35"/>
      <c r="E28" s="35"/>
      <c r="F28" s="35"/>
      <c r="G28" s="137"/>
      <c r="H28" s="137"/>
      <c r="I28" s="137"/>
      <c r="J28" s="137"/>
      <c r="K28" s="137"/>
      <c r="L28" s="166">
        <f t="shared" si="3"/>
      </c>
      <c r="M28" s="157"/>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row>
    <row r="29" spans="1:166" ht="19.5">
      <c r="A29" s="67"/>
      <c r="B29" s="210">
        <f t="shared" si="4"/>
      </c>
      <c r="C29" s="48"/>
      <c r="D29" s="35"/>
      <c r="E29" s="35"/>
      <c r="F29" s="35"/>
      <c r="G29" s="137"/>
      <c r="H29" s="137"/>
      <c r="I29" s="137"/>
      <c r="J29" s="137"/>
      <c r="K29" s="137"/>
      <c r="L29" s="166">
        <f t="shared" si="3"/>
      </c>
      <c r="M29" s="157"/>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row>
    <row r="30" spans="1:166" ht="19.5">
      <c r="A30" s="67"/>
      <c r="B30" s="210">
        <f t="shared" si="4"/>
      </c>
      <c r="C30" s="48"/>
      <c r="D30" s="35"/>
      <c r="E30" s="35"/>
      <c r="F30" s="35"/>
      <c r="G30" s="137"/>
      <c r="H30" s="137"/>
      <c r="I30" s="137"/>
      <c r="J30" s="137"/>
      <c r="K30" s="137"/>
      <c r="L30" s="166">
        <f t="shared" si="3"/>
      </c>
      <c r="M30" s="157"/>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row>
    <row r="31" spans="1:166" ht="19.5">
      <c r="A31" s="67"/>
      <c r="B31" s="210">
        <f t="shared" si="4"/>
      </c>
      <c r="C31" s="48"/>
      <c r="D31" s="35"/>
      <c r="E31" s="35"/>
      <c r="F31" s="35"/>
      <c r="G31" s="137"/>
      <c r="H31" s="137"/>
      <c r="I31" s="137"/>
      <c r="J31" s="137"/>
      <c r="K31" s="137"/>
      <c r="L31" s="166">
        <f t="shared" si="3"/>
      </c>
      <c r="M31" s="157"/>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row>
    <row r="32" spans="1:166" ht="19.5">
      <c r="A32" s="67"/>
      <c r="B32" s="210">
        <f t="shared" si="4"/>
      </c>
      <c r="C32" s="48"/>
      <c r="D32" s="35"/>
      <c r="E32" s="35"/>
      <c r="F32" s="35"/>
      <c r="G32" s="137"/>
      <c r="H32" s="137"/>
      <c r="I32" s="137"/>
      <c r="J32" s="137"/>
      <c r="K32" s="137"/>
      <c r="L32" s="166">
        <f t="shared" si="3"/>
      </c>
      <c r="M32" s="157"/>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row>
    <row r="33" spans="1:166" ht="19.5">
      <c r="A33" s="67"/>
      <c r="B33" s="210">
        <f t="shared" si="4"/>
      </c>
      <c r="C33" s="48"/>
      <c r="D33" s="35"/>
      <c r="E33" s="35"/>
      <c r="F33" s="35"/>
      <c r="G33" s="137"/>
      <c r="H33" s="137"/>
      <c r="I33" s="137"/>
      <c r="J33" s="137"/>
      <c r="K33" s="137"/>
      <c r="L33" s="166">
        <f t="shared" si="3"/>
      </c>
      <c r="M33" s="157"/>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row>
    <row r="34" spans="1:166" ht="19.5">
      <c r="A34" s="67"/>
      <c r="B34" s="210">
        <f t="shared" si="4"/>
      </c>
      <c r="C34" s="48"/>
      <c r="D34" s="35"/>
      <c r="E34" s="35"/>
      <c r="F34" s="35"/>
      <c r="G34" s="137"/>
      <c r="H34" s="137"/>
      <c r="I34" s="137"/>
      <c r="J34" s="137"/>
      <c r="K34" s="137"/>
      <c r="L34" s="166">
        <f t="shared" si="3"/>
      </c>
      <c r="M34" s="157"/>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row>
    <row r="35" spans="1:166" ht="19.5">
      <c r="A35" s="67"/>
      <c r="B35" s="210">
        <f t="shared" si="4"/>
      </c>
      <c r="C35" s="48"/>
      <c r="D35" s="35"/>
      <c r="E35" s="35"/>
      <c r="F35" s="35"/>
      <c r="G35" s="137"/>
      <c r="H35" s="137"/>
      <c r="I35" s="137"/>
      <c r="J35" s="137"/>
      <c r="K35" s="137"/>
      <c r="L35" s="166">
        <f t="shared" si="3"/>
      </c>
      <c r="M35" s="157"/>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row>
    <row r="36" spans="1:166" ht="19.5">
      <c r="A36" s="67"/>
      <c r="B36" s="210">
        <f t="shared" si="4"/>
      </c>
      <c r="C36" s="48"/>
      <c r="D36" s="35"/>
      <c r="E36" s="35"/>
      <c r="F36" s="35"/>
      <c r="G36" s="137"/>
      <c r="H36" s="137"/>
      <c r="I36" s="137"/>
      <c r="J36" s="137"/>
      <c r="K36" s="137"/>
      <c r="L36" s="166">
        <f t="shared" si="3"/>
      </c>
      <c r="M36" s="157"/>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row>
    <row r="37" spans="1:166" ht="19.5">
      <c r="A37" s="67"/>
      <c r="B37" s="210">
        <f t="shared" si="4"/>
      </c>
      <c r="C37" s="48"/>
      <c r="D37" s="35"/>
      <c r="E37" s="35"/>
      <c r="F37" s="35"/>
      <c r="G37" s="137"/>
      <c r="H37" s="137"/>
      <c r="I37" s="137"/>
      <c r="J37" s="137"/>
      <c r="K37" s="137"/>
      <c r="L37" s="166">
        <f t="shared" si="3"/>
      </c>
      <c r="M37" s="157"/>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row>
    <row r="38" spans="1:166" ht="19.5">
      <c r="A38" s="67"/>
      <c r="B38" s="210">
        <f t="shared" si="4"/>
      </c>
      <c r="C38" s="48"/>
      <c r="D38" s="35"/>
      <c r="E38" s="35"/>
      <c r="F38" s="35"/>
      <c r="G38" s="137"/>
      <c r="H38" s="137"/>
      <c r="I38" s="137"/>
      <c r="J38" s="137"/>
      <c r="K38" s="137"/>
      <c r="L38" s="166">
        <f t="shared" si="3"/>
      </c>
      <c r="M38" s="157"/>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row>
    <row r="39" spans="1:166" ht="19.5">
      <c r="A39" s="67"/>
      <c r="B39" s="210">
        <f t="shared" si="4"/>
      </c>
      <c r="C39" s="48"/>
      <c r="D39" s="35"/>
      <c r="E39" s="35"/>
      <c r="F39" s="35"/>
      <c r="G39" s="137"/>
      <c r="H39" s="137"/>
      <c r="I39" s="137"/>
      <c r="J39" s="137"/>
      <c r="K39" s="137"/>
      <c r="L39" s="166">
        <f t="shared" si="3"/>
      </c>
      <c r="M39" s="157"/>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row>
    <row r="40" spans="1:166" ht="19.5">
      <c r="A40" s="67"/>
      <c r="B40" s="210">
        <f t="shared" si="4"/>
      </c>
      <c r="C40" s="48"/>
      <c r="D40" s="35"/>
      <c r="E40" s="35"/>
      <c r="F40" s="35"/>
      <c r="G40" s="137"/>
      <c r="H40" s="137"/>
      <c r="I40" s="137"/>
      <c r="J40" s="137"/>
      <c r="K40" s="137"/>
      <c r="L40" s="166">
        <f t="shared" si="3"/>
      </c>
      <c r="M40" s="157"/>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row>
    <row r="41" spans="1:166" ht="19.5">
      <c r="A41" s="67"/>
      <c r="B41" s="210">
        <f t="shared" si="4"/>
      </c>
      <c r="C41" s="48"/>
      <c r="D41" s="35"/>
      <c r="E41" s="35"/>
      <c r="F41" s="35"/>
      <c r="G41" s="137"/>
      <c r="H41" s="137"/>
      <c r="I41" s="137"/>
      <c r="J41" s="137"/>
      <c r="K41" s="137"/>
      <c r="L41" s="166">
        <f t="shared" si="3"/>
      </c>
      <c r="M41" s="157"/>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row>
    <row r="42" spans="1:166" ht="19.5">
      <c r="A42" s="67"/>
      <c r="B42" s="210">
        <f t="shared" si="4"/>
      </c>
      <c r="C42" s="48"/>
      <c r="D42" s="35"/>
      <c r="E42" s="35"/>
      <c r="F42" s="35"/>
      <c r="G42" s="137"/>
      <c r="H42" s="137"/>
      <c r="I42" s="137"/>
      <c r="J42" s="137"/>
      <c r="K42" s="137"/>
      <c r="L42" s="166">
        <f t="shared" si="3"/>
      </c>
      <c r="M42" s="157"/>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row>
    <row r="43" spans="1:166" ht="19.5">
      <c r="A43" s="67"/>
      <c r="B43" s="210">
        <f t="shared" si="4"/>
      </c>
      <c r="C43" s="48"/>
      <c r="D43" s="35"/>
      <c r="E43" s="35"/>
      <c r="F43" s="35"/>
      <c r="G43" s="137"/>
      <c r="H43" s="137"/>
      <c r="I43" s="137"/>
      <c r="J43" s="137"/>
      <c r="K43" s="137"/>
      <c r="L43" s="166">
        <f t="shared" si="3"/>
      </c>
      <c r="M43" s="157"/>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row>
    <row r="44" spans="1:166" ht="19.5">
      <c r="A44" s="67"/>
      <c r="B44" s="210">
        <f>IF(A44&lt;&gt;"","9a"&amp;LOWER(CHAR(ROW(A44)+21))&amp;".","")</f>
      </c>
      <c r="C44" s="48"/>
      <c r="D44" s="35"/>
      <c r="E44" s="35"/>
      <c r="F44" s="35"/>
      <c r="G44" s="137"/>
      <c r="H44" s="137"/>
      <c r="I44" s="137"/>
      <c r="J44" s="137"/>
      <c r="K44" s="137"/>
      <c r="L44" s="166">
        <f t="shared" si="3"/>
      </c>
      <c r="M44" s="157"/>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row>
    <row r="45" spans="1:166" ht="19.5">
      <c r="A45" s="67"/>
      <c r="B45" s="210">
        <f>IF(A45&lt;&gt;"","9a"&amp;LOWER(CHAR(ROW(A45)+21))&amp;".","")</f>
      </c>
      <c r="C45" s="48"/>
      <c r="D45" s="35"/>
      <c r="E45" s="35"/>
      <c r="F45" s="35"/>
      <c r="G45" s="137"/>
      <c r="H45" s="137"/>
      <c r="I45" s="137"/>
      <c r="J45" s="137"/>
      <c r="K45" s="137"/>
      <c r="L45" s="166">
        <f t="shared" si="3"/>
      </c>
      <c r="M45" s="157"/>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row>
    <row r="46" spans="1:166" ht="19.5">
      <c r="A46" s="67"/>
      <c r="B46" s="210">
        <f aca="true" t="shared" si="5" ref="B46:B69">IF(A46&lt;&gt;"","9a"&amp;LOWER(CHAR(ROW(A46)+21))&amp;".","")</f>
      </c>
      <c r="C46" s="48"/>
      <c r="D46" s="35"/>
      <c r="E46" s="35"/>
      <c r="F46" s="35"/>
      <c r="G46" s="137"/>
      <c r="H46" s="137"/>
      <c r="I46" s="137"/>
      <c r="J46" s="137"/>
      <c r="K46" s="137"/>
      <c r="L46" s="166">
        <f t="shared" si="3"/>
      </c>
      <c r="M46" s="157"/>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row>
    <row r="47" spans="1:166" ht="19.5">
      <c r="A47" s="67"/>
      <c r="B47" s="210">
        <f t="shared" si="5"/>
      </c>
      <c r="C47" s="48"/>
      <c r="D47" s="35"/>
      <c r="E47" s="35"/>
      <c r="F47" s="35"/>
      <c r="G47" s="137"/>
      <c r="H47" s="137"/>
      <c r="I47" s="137"/>
      <c r="J47" s="137"/>
      <c r="K47" s="137"/>
      <c r="L47" s="166">
        <f t="shared" si="3"/>
      </c>
      <c r="M47" s="157"/>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row>
    <row r="48" spans="1:166" ht="19.5">
      <c r="A48" s="67"/>
      <c r="B48" s="210">
        <f t="shared" si="5"/>
      </c>
      <c r="C48" s="48"/>
      <c r="D48" s="35"/>
      <c r="E48" s="35"/>
      <c r="F48" s="35"/>
      <c r="G48" s="137"/>
      <c r="H48" s="137"/>
      <c r="I48" s="137"/>
      <c r="J48" s="137"/>
      <c r="K48" s="137"/>
      <c r="L48" s="166">
        <f t="shared" si="3"/>
      </c>
      <c r="M48" s="157"/>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row>
    <row r="49" spans="1:166" ht="19.5">
      <c r="A49" s="67"/>
      <c r="B49" s="210">
        <f t="shared" si="5"/>
      </c>
      <c r="C49" s="48"/>
      <c r="D49" s="35"/>
      <c r="E49" s="35"/>
      <c r="F49" s="35"/>
      <c r="G49" s="137"/>
      <c r="H49" s="137"/>
      <c r="I49" s="137"/>
      <c r="J49" s="137"/>
      <c r="K49" s="137"/>
      <c r="L49" s="166">
        <f t="shared" si="3"/>
      </c>
      <c r="M49" s="157"/>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row>
    <row r="50" spans="1:166" ht="19.5">
      <c r="A50" s="67"/>
      <c r="B50" s="210">
        <f t="shared" si="5"/>
      </c>
      <c r="C50" s="48"/>
      <c r="D50" s="35"/>
      <c r="E50" s="35"/>
      <c r="F50" s="35"/>
      <c r="G50" s="137"/>
      <c r="H50" s="137"/>
      <c r="I50" s="137"/>
      <c r="J50" s="137"/>
      <c r="K50" s="137"/>
      <c r="L50" s="166">
        <f t="shared" si="3"/>
      </c>
      <c r="M50" s="157"/>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row>
    <row r="51" spans="1:166" ht="19.5">
      <c r="A51" s="67"/>
      <c r="B51" s="210">
        <f t="shared" si="5"/>
      </c>
      <c r="C51" s="48"/>
      <c r="D51" s="35"/>
      <c r="E51" s="35"/>
      <c r="F51" s="35"/>
      <c r="G51" s="137"/>
      <c r="H51" s="137"/>
      <c r="I51" s="137"/>
      <c r="J51" s="137"/>
      <c r="K51" s="137"/>
      <c r="L51" s="166">
        <f t="shared" si="3"/>
      </c>
      <c r="M51" s="157"/>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row>
    <row r="52" spans="1:166" ht="19.5">
      <c r="A52" s="67"/>
      <c r="B52" s="210">
        <f t="shared" si="5"/>
      </c>
      <c r="C52" s="48"/>
      <c r="D52" s="35"/>
      <c r="E52" s="35"/>
      <c r="F52" s="35"/>
      <c r="G52" s="137"/>
      <c r="H52" s="137"/>
      <c r="I52" s="137"/>
      <c r="J52" s="137"/>
      <c r="K52" s="137"/>
      <c r="L52" s="166">
        <f t="shared" si="3"/>
      </c>
      <c r="M52" s="157"/>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row>
    <row r="53" spans="1:166" ht="19.5">
      <c r="A53" s="67"/>
      <c r="B53" s="210">
        <f t="shared" si="5"/>
      </c>
      <c r="C53" s="48"/>
      <c r="D53" s="35"/>
      <c r="E53" s="35"/>
      <c r="F53" s="35"/>
      <c r="G53" s="137"/>
      <c r="H53" s="137"/>
      <c r="I53" s="137"/>
      <c r="J53" s="137"/>
      <c r="K53" s="137"/>
      <c r="L53" s="166">
        <f t="shared" si="3"/>
      </c>
      <c r="M53" s="157"/>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row>
    <row r="54" spans="1:166" ht="19.5">
      <c r="A54" s="67"/>
      <c r="B54" s="210">
        <f t="shared" si="5"/>
      </c>
      <c r="C54" s="48"/>
      <c r="D54" s="35"/>
      <c r="E54" s="35"/>
      <c r="F54" s="35"/>
      <c r="G54" s="137"/>
      <c r="H54" s="137"/>
      <c r="I54" s="137"/>
      <c r="J54" s="137"/>
      <c r="K54" s="137"/>
      <c r="L54" s="166">
        <f t="shared" si="3"/>
      </c>
      <c r="M54" s="157"/>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row>
    <row r="55" spans="1:166" ht="19.5">
      <c r="A55" s="67"/>
      <c r="B55" s="210">
        <f t="shared" si="5"/>
      </c>
      <c r="C55" s="48"/>
      <c r="D55" s="35"/>
      <c r="E55" s="35"/>
      <c r="F55" s="35"/>
      <c r="G55" s="137"/>
      <c r="H55" s="137"/>
      <c r="I55" s="137"/>
      <c r="J55" s="137"/>
      <c r="K55" s="137"/>
      <c r="L55" s="166">
        <f t="shared" si="3"/>
      </c>
      <c r="M55" s="157"/>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row>
    <row r="56" spans="1:166" ht="19.5">
      <c r="A56" s="67"/>
      <c r="B56" s="210">
        <f t="shared" si="5"/>
      </c>
      <c r="C56" s="48"/>
      <c r="D56" s="35"/>
      <c r="E56" s="35"/>
      <c r="F56" s="35"/>
      <c r="G56" s="137"/>
      <c r="H56" s="137"/>
      <c r="I56" s="137"/>
      <c r="J56" s="137"/>
      <c r="K56" s="137"/>
      <c r="L56" s="166">
        <f t="shared" si="3"/>
      </c>
      <c r="M56" s="157"/>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row>
    <row r="57" spans="1:166" ht="19.5">
      <c r="A57" s="67"/>
      <c r="B57" s="210">
        <f t="shared" si="5"/>
      </c>
      <c r="C57" s="48"/>
      <c r="D57" s="35"/>
      <c r="E57" s="35"/>
      <c r="F57" s="35"/>
      <c r="G57" s="137"/>
      <c r="H57" s="137"/>
      <c r="I57" s="137"/>
      <c r="J57" s="137"/>
      <c r="K57" s="137"/>
      <c r="L57" s="166">
        <f t="shared" si="3"/>
      </c>
      <c r="M57" s="157"/>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row>
    <row r="58" spans="1:166" ht="19.5">
      <c r="A58" s="67"/>
      <c r="B58" s="210">
        <f t="shared" si="5"/>
      </c>
      <c r="C58" s="48"/>
      <c r="D58" s="35"/>
      <c r="E58" s="35"/>
      <c r="F58" s="35"/>
      <c r="G58" s="137"/>
      <c r="H58" s="137"/>
      <c r="I58" s="137"/>
      <c r="J58" s="137"/>
      <c r="K58" s="137"/>
      <c r="L58" s="166">
        <f t="shared" si="3"/>
      </c>
      <c r="M58" s="157"/>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row>
    <row r="59" spans="1:166" ht="19.5">
      <c r="A59" s="67"/>
      <c r="B59" s="210">
        <f t="shared" si="5"/>
      </c>
      <c r="C59" s="48"/>
      <c r="D59" s="35"/>
      <c r="E59" s="35"/>
      <c r="F59" s="35"/>
      <c r="G59" s="137"/>
      <c r="H59" s="137"/>
      <c r="I59" s="137"/>
      <c r="J59" s="137"/>
      <c r="K59" s="137"/>
      <c r="L59" s="166">
        <f t="shared" si="3"/>
      </c>
      <c r="M59" s="157"/>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row>
    <row r="60" spans="1:166" ht="19.5">
      <c r="A60" s="67"/>
      <c r="B60" s="210">
        <f t="shared" si="5"/>
      </c>
      <c r="C60" s="48"/>
      <c r="D60" s="35"/>
      <c r="E60" s="35"/>
      <c r="F60" s="35"/>
      <c r="G60" s="137"/>
      <c r="H60" s="137"/>
      <c r="I60" s="137"/>
      <c r="J60" s="137"/>
      <c r="K60" s="137"/>
      <c r="L60" s="166">
        <f t="shared" si="3"/>
      </c>
      <c r="M60" s="157"/>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row>
    <row r="61" spans="1:166" ht="19.5">
      <c r="A61" s="67"/>
      <c r="B61" s="210">
        <f t="shared" si="5"/>
      </c>
      <c r="C61" s="48"/>
      <c r="D61" s="35"/>
      <c r="E61" s="35"/>
      <c r="F61" s="35"/>
      <c r="G61" s="137"/>
      <c r="H61" s="137"/>
      <c r="I61" s="137"/>
      <c r="J61" s="137"/>
      <c r="K61" s="137"/>
      <c r="L61" s="166">
        <f t="shared" si="3"/>
      </c>
      <c r="M61" s="157"/>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row>
    <row r="62" spans="1:166" ht="19.5">
      <c r="A62" s="67"/>
      <c r="B62" s="210">
        <f t="shared" si="5"/>
      </c>
      <c r="C62" s="48"/>
      <c r="D62" s="35"/>
      <c r="E62" s="35"/>
      <c r="F62" s="35"/>
      <c r="G62" s="137"/>
      <c r="H62" s="137"/>
      <c r="I62" s="137"/>
      <c r="J62" s="137"/>
      <c r="K62" s="137"/>
      <c r="L62" s="166">
        <f t="shared" si="3"/>
      </c>
      <c r="M62" s="157"/>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row>
    <row r="63" spans="1:166" ht="19.5">
      <c r="A63" s="67"/>
      <c r="B63" s="210">
        <f t="shared" si="5"/>
      </c>
      <c r="C63" s="48"/>
      <c r="D63" s="35"/>
      <c r="E63" s="35"/>
      <c r="F63" s="35"/>
      <c r="G63" s="137"/>
      <c r="H63" s="137"/>
      <c r="I63" s="137"/>
      <c r="J63" s="137"/>
      <c r="K63" s="137"/>
      <c r="L63" s="166">
        <f t="shared" si="3"/>
      </c>
      <c r="M63" s="157"/>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row>
    <row r="64" spans="1:166" ht="19.5">
      <c r="A64" s="67"/>
      <c r="B64" s="210">
        <f t="shared" si="5"/>
      </c>
      <c r="C64" s="48"/>
      <c r="D64" s="35"/>
      <c r="E64" s="35"/>
      <c r="F64" s="35"/>
      <c r="G64" s="137"/>
      <c r="H64" s="137"/>
      <c r="I64" s="137"/>
      <c r="J64" s="137"/>
      <c r="K64" s="137"/>
      <c r="L64" s="166">
        <f t="shared" si="3"/>
      </c>
      <c r="M64" s="157"/>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row>
    <row r="65" spans="1:166" ht="19.5">
      <c r="A65" s="67"/>
      <c r="B65" s="210">
        <f t="shared" si="5"/>
      </c>
      <c r="C65" s="48"/>
      <c r="D65" s="35"/>
      <c r="E65" s="35"/>
      <c r="F65" s="35"/>
      <c r="G65" s="137"/>
      <c r="H65" s="137"/>
      <c r="I65" s="137"/>
      <c r="J65" s="137"/>
      <c r="K65" s="137"/>
      <c r="L65" s="166">
        <f t="shared" si="3"/>
      </c>
      <c r="M65" s="157"/>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row>
    <row r="66" spans="1:166" ht="19.5">
      <c r="A66" s="67"/>
      <c r="B66" s="210">
        <f t="shared" si="5"/>
      </c>
      <c r="C66" s="48"/>
      <c r="D66" s="35"/>
      <c r="E66" s="35"/>
      <c r="F66" s="35"/>
      <c r="G66" s="137"/>
      <c r="H66" s="137"/>
      <c r="I66" s="137"/>
      <c r="J66" s="137"/>
      <c r="K66" s="137"/>
      <c r="L66" s="166">
        <f t="shared" si="3"/>
      </c>
      <c r="M66" s="157"/>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row>
    <row r="67" spans="1:166" ht="19.5">
      <c r="A67" s="67"/>
      <c r="B67" s="210">
        <f t="shared" si="5"/>
      </c>
      <c r="C67" s="48"/>
      <c r="D67" s="35"/>
      <c r="E67" s="35"/>
      <c r="F67" s="35"/>
      <c r="G67" s="137"/>
      <c r="H67" s="137"/>
      <c r="I67" s="137"/>
      <c r="J67" s="137"/>
      <c r="K67" s="137"/>
      <c r="L67" s="166">
        <f t="shared" si="3"/>
      </c>
      <c r="M67" s="157"/>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row>
    <row r="68" spans="1:166" ht="19.5">
      <c r="A68" s="67"/>
      <c r="B68" s="210">
        <f t="shared" si="5"/>
      </c>
      <c r="C68" s="48"/>
      <c r="D68" s="35"/>
      <c r="E68" s="35"/>
      <c r="F68" s="35"/>
      <c r="G68" s="137"/>
      <c r="H68" s="137"/>
      <c r="I68" s="137"/>
      <c r="J68" s="137"/>
      <c r="K68" s="137"/>
      <c r="L68" s="166">
        <f t="shared" si="3"/>
      </c>
      <c r="M68" s="157"/>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row>
    <row r="69" spans="1:166" ht="19.5">
      <c r="A69" s="67"/>
      <c r="B69" s="210">
        <f t="shared" si="5"/>
      </c>
      <c r="C69" s="48"/>
      <c r="D69" s="35"/>
      <c r="E69" s="35"/>
      <c r="F69" s="35"/>
      <c r="G69" s="137"/>
      <c r="H69" s="137"/>
      <c r="I69" s="137"/>
      <c r="J69" s="137"/>
      <c r="K69" s="137"/>
      <c r="L69" s="166">
        <f t="shared" si="3"/>
      </c>
      <c r="M69" s="157"/>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row>
    <row r="70" spans="2:166" ht="18">
      <c r="B70" s="19"/>
      <c r="C70" s="19"/>
      <c r="D70" s="19"/>
      <c r="E70" s="19"/>
      <c r="F70" s="19"/>
      <c r="G70" s="19"/>
      <c r="H70" s="19"/>
      <c r="I70" s="19"/>
      <c r="J70" s="19"/>
      <c r="K70" s="19"/>
      <c r="L70" s="19"/>
      <c r="M70" s="170"/>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row>
    <row r="71" spans="2:166" ht="18">
      <c r="B71" s="19"/>
      <c r="C71" s="19"/>
      <c r="D71" s="19"/>
      <c r="E71" s="19"/>
      <c r="F71" s="19"/>
      <c r="G71" s="19"/>
      <c r="H71" s="19"/>
      <c r="I71" s="19"/>
      <c r="J71" s="19"/>
      <c r="K71" s="19"/>
      <c r="L71" s="19"/>
      <c r="M71" s="170"/>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row>
    <row r="72" spans="2:166" ht="18">
      <c r="B72" s="19"/>
      <c r="C72" s="19"/>
      <c r="D72" s="19"/>
      <c r="E72" s="19"/>
      <c r="F72" s="19"/>
      <c r="G72" s="19"/>
      <c r="H72" s="19"/>
      <c r="I72" s="19"/>
      <c r="J72" s="19"/>
      <c r="K72" s="19"/>
      <c r="L72" s="19"/>
      <c r="M72" s="170"/>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row>
    <row r="73" spans="2:166" ht="18">
      <c r="B73" s="19"/>
      <c r="C73" s="19"/>
      <c r="D73" s="19"/>
      <c r="E73" s="19"/>
      <c r="F73" s="19"/>
      <c r="G73" s="19"/>
      <c r="H73" s="19"/>
      <c r="I73" s="19"/>
      <c r="J73" s="19"/>
      <c r="K73" s="19"/>
      <c r="L73" s="19"/>
      <c r="M73" s="170"/>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row>
    <row r="74" spans="2:166" ht="18">
      <c r="B74" s="19"/>
      <c r="C74" s="19"/>
      <c r="D74" s="19"/>
      <c r="E74" s="19"/>
      <c r="F74" s="19"/>
      <c r="G74" s="19"/>
      <c r="H74" s="19"/>
      <c r="I74" s="19"/>
      <c r="J74" s="19"/>
      <c r="K74" s="19"/>
      <c r="L74" s="19"/>
      <c r="M74" s="170"/>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row>
    <row r="75" spans="2:166" ht="18">
      <c r="B75" s="19"/>
      <c r="C75" s="19"/>
      <c r="D75" s="19"/>
      <c r="E75" s="19"/>
      <c r="F75" s="19"/>
      <c r="G75" s="19"/>
      <c r="H75" s="19"/>
      <c r="I75" s="19"/>
      <c r="J75" s="19"/>
      <c r="K75" s="19"/>
      <c r="L75" s="19"/>
      <c r="M75" s="170"/>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row>
    <row r="76" spans="2:166" ht="18">
      <c r="B76" s="19"/>
      <c r="C76" s="19"/>
      <c r="D76" s="19"/>
      <c r="E76" s="19"/>
      <c r="F76" s="19"/>
      <c r="G76" s="19"/>
      <c r="H76" s="19"/>
      <c r="I76" s="19"/>
      <c r="J76" s="19"/>
      <c r="K76" s="19"/>
      <c r="L76" s="19"/>
      <c r="M76" s="170"/>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row>
    <row r="77" spans="2:166" ht="18">
      <c r="B77" s="19"/>
      <c r="C77" s="19"/>
      <c r="D77" s="19"/>
      <c r="E77" s="19"/>
      <c r="F77" s="19"/>
      <c r="G77" s="19"/>
      <c r="H77" s="19"/>
      <c r="I77" s="19"/>
      <c r="J77" s="19"/>
      <c r="K77" s="19"/>
      <c r="L77" s="19"/>
      <c r="M77" s="170"/>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row>
    <row r="78" spans="2:166" ht="18">
      <c r="B78" s="19"/>
      <c r="C78" s="19"/>
      <c r="D78" s="19"/>
      <c r="E78" s="19"/>
      <c r="F78" s="19"/>
      <c r="G78" s="19"/>
      <c r="H78" s="19"/>
      <c r="I78" s="19"/>
      <c r="J78" s="19"/>
      <c r="K78" s="19"/>
      <c r="L78" s="19"/>
      <c r="M78" s="170"/>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row>
    <row r="79" spans="2:166" ht="18">
      <c r="B79" s="19"/>
      <c r="C79" s="19"/>
      <c r="D79" s="19"/>
      <c r="E79" s="19"/>
      <c r="F79" s="19"/>
      <c r="G79" s="19"/>
      <c r="H79" s="19"/>
      <c r="I79" s="19"/>
      <c r="J79" s="19"/>
      <c r="K79" s="19"/>
      <c r="L79" s="19"/>
      <c r="M79" s="170"/>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row>
    <row r="80" spans="2:166" ht="18">
      <c r="B80" s="19"/>
      <c r="C80" s="19"/>
      <c r="D80" s="19"/>
      <c r="E80" s="19"/>
      <c r="F80" s="19"/>
      <c r="G80" s="19"/>
      <c r="H80" s="19"/>
      <c r="I80" s="19"/>
      <c r="J80" s="19"/>
      <c r="K80" s="19"/>
      <c r="L80" s="19"/>
      <c r="M80" s="170"/>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row>
    <row r="81" spans="2:166" ht="18">
      <c r="B81" s="19"/>
      <c r="C81" s="19"/>
      <c r="D81" s="19"/>
      <c r="E81" s="19"/>
      <c r="F81" s="19"/>
      <c r="G81" s="19"/>
      <c r="H81" s="19"/>
      <c r="I81" s="19"/>
      <c r="J81" s="19"/>
      <c r="K81" s="19"/>
      <c r="L81" s="19"/>
      <c r="M81" s="170"/>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row>
    <row r="82" spans="2:166" ht="18">
      <c r="B82" s="19"/>
      <c r="C82" s="19"/>
      <c r="D82" s="19"/>
      <c r="E82" s="19"/>
      <c r="F82" s="19"/>
      <c r="G82" s="19"/>
      <c r="H82" s="19"/>
      <c r="I82" s="19"/>
      <c r="J82" s="19"/>
      <c r="K82" s="19"/>
      <c r="L82" s="19"/>
      <c r="M82" s="170"/>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row>
    <row r="83" spans="2:166" ht="18">
      <c r="B83" s="19"/>
      <c r="C83" s="19"/>
      <c r="D83" s="19"/>
      <c r="E83" s="19"/>
      <c r="F83" s="19"/>
      <c r="G83" s="19"/>
      <c r="H83" s="19"/>
      <c r="I83" s="19"/>
      <c r="J83" s="19"/>
      <c r="K83" s="19"/>
      <c r="L83" s="19"/>
      <c r="M83" s="170"/>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row>
    <row r="84" spans="2:166" ht="18">
      <c r="B84" s="19"/>
      <c r="C84" s="19"/>
      <c r="D84" s="19"/>
      <c r="E84" s="19"/>
      <c r="F84" s="19"/>
      <c r="G84" s="19"/>
      <c r="H84" s="19"/>
      <c r="I84" s="19"/>
      <c r="J84" s="19"/>
      <c r="K84" s="19"/>
      <c r="L84" s="19"/>
      <c r="M84" s="170"/>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row>
    <row r="85" spans="2:166" ht="18">
      <c r="B85" s="19"/>
      <c r="C85" s="19"/>
      <c r="D85" s="19"/>
      <c r="E85" s="19"/>
      <c r="F85" s="19"/>
      <c r="G85" s="19"/>
      <c r="H85" s="19"/>
      <c r="I85" s="19"/>
      <c r="J85" s="19"/>
      <c r="K85" s="19"/>
      <c r="L85" s="19"/>
      <c r="M85" s="170"/>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row>
    <row r="86" spans="2:166" ht="18">
      <c r="B86" s="19"/>
      <c r="C86" s="19"/>
      <c r="D86" s="19"/>
      <c r="E86" s="19"/>
      <c r="F86" s="19"/>
      <c r="G86" s="19"/>
      <c r="H86" s="19"/>
      <c r="I86" s="19"/>
      <c r="J86" s="19"/>
      <c r="K86" s="19"/>
      <c r="L86" s="19"/>
      <c r="M86" s="170"/>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row>
    <row r="87" spans="2:166" ht="18">
      <c r="B87" s="19"/>
      <c r="C87" s="19"/>
      <c r="D87" s="19"/>
      <c r="E87" s="19"/>
      <c r="F87" s="19"/>
      <c r="G87" s="19"/>
      <c r="H87" s="19"/>
      <c r="I87" s="19"/>
      <c r="J87" s="19"/>
      <c r="K87" s="19"/>
      <c r="L87" s="19"/>
      <c r="M87" s="170"/>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row>
    <row r="88" spans="2:166" ht="18">
      <c r="B88" s="19"/>
      <c r="C88" s="19"/>
      <c r="D88" s="19"/>
      <c r="E88" s="19"/>
      <c r="F88" s="19"/>
      <c r="G88" s="19"/>
      <c r="H88" s="19"/>
      <c r="I88" s="19"/>
      <c r="J88" s="19"/>
      <c r="K88" s="19"/>
      <c r="L88" s="19"/>
      <c r="M88" s="170"/>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row>
    <row r="89" spans="2:166" ht="18">
      <c r="B89" s="19"/>
      <c r="C89" s="19"/>
      <c r="D89" s="19"/>
      <c r="E89" s="19"/>
      <c r="F89" s="19"/>
      <c r="G89" s="19"/>
      <c r="H89" s="19"/>
      <c r="I89" s="19"/>
      <c r="J89" s="19"/>
      <c r="K89" s="19"/>
      <c r="L89" s="19"/>
      <c r="M89" s="170"/>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row>
    <row r="90" spans="2:166" ht="18">
      <c r="B90" s="19"/>
      <c r="C90" s="19"/>
      <c r="D90" s="19"/>
      <c r="E90" s="19"/>
      <c r="F90" s="19"/>
      <c r="G90" s="19"/>
      <c r="H90" s="19"/>
      <c r="I90" s="19"/>
      <c r="J90" s="19"/>
      <c r="K90" s="19"/>
      <c r="L90" s="19"/>
      <c r="M90" s="170"/>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row>
    <row r="91" spans="2:166" ht="18">
      <c r="B91" s="19"/>
      <c r="C91" s="19"/>
      <c r="D91" s="19"/>
      <c r="E91" s="19"/>
      <c r="F91" s="19"/>
      <c r="G91" s="19"/>
      <c r="H91" s="19"/>
      <c r="I91" s="19"/>
      <c r="J91" s="19"/>
      <c r="K91" s="19"/>
      <c r="L91" s="19"/>
      <c r="M91" s="170"/>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row>
    <row r="92" spans="2:166" ht="18">
      <c r="B92" s="19"/>
      <c r="C92" s="19"/>
      <c r="D92" s="19"/>
      <c r="E92" s="19"/>
      <c r="F92" s="19"/>
      <c r="G92" s="19"/>
      <c r="H92" s="19"/>
      <c r="I92" s="19"/>
      <c r="J92" s="19"/>
      <c r="K92" s="19"/>
      <c r="L92" s="19"/>
      <c r="M92" s="170"/>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row>
    <row r="93" spans="2:166" ht="18">
      <c r="B93" s="19"/>
      <c r="C93" s="19"/>
      <c r="D93" s="19"/>
      <c r="E93" s="19"/>
      <c r="F93" s="19"/>
      <c r="G93" s="19"/>
      <c r="H93" s="19"/>
      <c r="I93" s="19"/>
      <c r="J93" s="19"/>
      <c r="K93" s="19"/>
      <c r="L93" s="19"/>
      <c r="M93" s="170"/>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row>
    <row r="94" spans="2:166" ht="18">
      <c r="B94" s="19"/>
      <c r="C94" s="19"/>
      <c r="D94" s="19"/>
      <c r="E94" s="19"/>
      <c r="F94" s="19"/>
      <c r="G94" s="19"/>
      <c r="H94" s="19"/>
      <c r="I94" s="19"/>
      <c r="J94" s="19"/>
      <c r="K94" s="19"/>
      <c r="L94" s="19"/>
      <c r="M94" s="170"/>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row>
    <row r="95" spans="2:166" ht="18">
      <c r="B95" s="19"/>
      <c r="C95" s="19"/>
      <c r="D95" s="19"/>
      <c r="E95" s="19"/>
      <c r="F95" s="19"/>
      <c r="G95" s="19"/>
      <c r="H95" s="19"/>
      <c r="I95" s="19"/>
      <c r="J95" s="19"/>
      <c r="K95" s="19"/>
      <c r="L95" s="19"/>
      <c r="M95" s="170"/>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row>
    <row r="96" spans="2:166" ht="18">
      <c r="B96" s="19"/>
      <c r="C96" s="19"/>
      <c r="D96" s="19"/>
      <c r="E96" s="19"/>
      <c r="F96" s="19"/>
      <c r="G96" s="19"/>
      <c r="H96" s="19"/>
      <c r="I96" s="19"/>
      <c r="J96" s="19"/>
      <c r="K96" s="19"/>
      <c r="L96" s="19"/>
      <c r="M96" s="170"/>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row>
    <row r="97" spans="2:166" ht="18">
      <c r="B97" s="19"/>
      <c r="C97" s="19"/>
      <c r="D97" s="19"/>
      <c r="E97" s="19"/>
      <c r="F97" s="19"/>
      <c r="G97" s="19"/>
      <c r="H97" s="19"/>
      <c r="I97" s="19"/>
      <c r="J97" s="19"/>
      <c r="K97" s="19"/>
      <c r="L97" s="19"/>
      <c r="M97" s="170"/>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row>
    <row r="98" spans="2:166" ht="18">
      <c r="B98" s="19"/>
      <c r="C98" s="19"/>
      <c r="D98" s="19"/>
      <c r="E98" s="19"/>
      <c r="F98" s="19"/>
      <c r="G98" s="19"/>
      <c r="H98" s="19"/>
      <c r="I98" s="19"/>
      <c r="J98" s="19"/>
      <c r="K98" s="19"/>
      <c r="L98" s="19"/>
      <c r="M98" s="52"/>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row>
    <row r="99" spans="2:166" ht="18">
      <c r="B99" s="19"/>
      <c r="C99" s="19"/>
      <c r="D99" s="19"/>
      <c r="E99" s="19"/>
      <c r="F99" s="19"/>
      <c r="G99" s="19"/>
      <c r="H99" s="19"/>
      <c r="I99" s="19"/>
      <c r="J99" s="19"/>
      <c r="K99" s="19"/>
      <c r="L99" s="19"/>
      <c r="M99" s="52"/>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row>
    <row r="100" spans="2:166" ht="18">
      <c r="B100" s="19"/>
      <c r="C100" s="19"/>
      <c r="D100" s="19"/>
      <c r="E100" s="19"/>
      <c r="F100" s="19"/>
      <c r="G100" s="19"/>
      <c r="H100" s="19"/>
      <c r="I100" s="19"/>
      <c r="J100" s="19"/>
      <c r="K100" s="19"/>
      <c r="L100" s="19"/>
      <c r="M100" s="52"/>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row>
    <row r="101" spans="2:166" ht="18">
      <c r="B101" s="19"/>
      <c r="C101" s="19"/>
      <c r="D101" s="19"/>
      <c r="E101" s="19"/>
      <c r="F101" s="19"/>
      <c r="G101" s="19"/>
      <c r="H101" s="19"/>
      <c r="I101" s="19"/>
      <c r="J101" s="19"/>
      <c r="K101" s="19"/>
      <c r="L101" s="19"/>
      <c r="M101" s="52"/>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row>
    <row r="102" spans="2:166" ht="18">
      <c r="B102" s="19"/>
      <c r="C102" s="19"/>
      <c r="D102" s="19"/>
      <c r="E102" s="19"/>
      <c r="F102" s="19"/>
      <c r="G102" s="19"/>
      <c r="H102" s="19"/>
      <c r="I102" s="19"/>
      <c r="J102" s="19"/>
      <c r="K102" s="19"/>
      <c r="L102" s="19"/>
      <c r="M102" s="52"/>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row>
    <row r="103" spans="2:166" ht="18">
      <c r="B103" s="19"/>
      <c r="C103" s="19"/>
      <c r="D103" s="19"/>
      <c r="E103" s="19"/>
      <c r="F103" s="19"/>
      <c r="G103" s="19"/>
      <c r="H103" s="19"/>
      <c r="I103" s="19"/>
      <c r="J103" s="19"/>
      <c r="K103" s="19"/>
      <c r="L103" s="19"/>
      <c r="M103" s="52"/>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row>
    <row r="104" spans="2:166" ht="18">
      <c r="B104" s="19"/>
      <c r="C104" s="19"/>
      <c r="D104" s="19"/>
      <c r="E104" s="19"/>
      <c r="F104" s="19"/>
      <c r="G104" s="19"/>
      <c r="H104" s="19"/>
      <c r="I104" s="19"/>
      <c r="J104" s="19"/>
      <c r="K104" s="19"/>
      <c r="L104" s="19"/>
      <c r="M104" s="52"/>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row>
    <row r="105" spans="2:166" ht="18">
      <c r="B105" s="19"/>
      <c r="C105" s="19"/>
      <c r="D105" s="19"/>
      <c r="E105" s="19"/>
      <c r="F105" s="19"/>
      <c r="G105" s="19"/>
      <c r="H105" s="19"/>
      <c r="I105" s="19"/>
      <c r="J105" s="19"/>
      <c r="K105" s="19"/>
      <c r="L105" s="19"/>
      <c r="M105" s="52"/>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row>
    <row r="106" spans="2:166" ht="18">
      <c r="B106" s="19"/>
      <c r="C106" s="19"/>
      <c r="D106" s="19"/>
      <c r="E106" s="19"/>
      <c r="F106" s="19"/>
      <c r="G106" s="19"/>
      <c r="H106" s="19"/>
      <c r="I106" s="19"/>
      <c r="J106" s="19"/>
      <c r="K106" s="19"/>
      <c r="L106" s="19"/>
      <c r="M106" s="52"/>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row>
    <row r="107" spans="2:166" ht="18">
      <c r="B107" s="19"/>
      <c r="C107" s="19"/>
      <c r="D107" s="19"/>
      <c r="E107" s="19"/>
      <c r="F107" s="19"/>
      <c r="G107" s="19"/>
      <c r="H107" s="19"/>
      <c r="I107" s="19"/>
      <c r="J107" s="19"/>
      <c r="K107" s="19"/>
      <c r="L107" s="19"/>
      <c r="M107" s="52"/>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row>
    <row r="108" spans="2:166" ht="18">
      <c r="B108" s="19"/>
      <c r="C108" s="19"/>
      <c r="D108" s="19"/>
      <c r="E108" s="19"/>
      <c r="F108" s="19"/>
      <c r="G108" s="19"/>
      <c r="H108" s="19"/>
      <c r="I108" s="19"/>
      <c r="J108" s="19"/>
      <c r="K108" s="19"/>
      <c r="L108" s="19"/>
      <c r="M108" s="52"/>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row>
    <row r="109" spans="2:166" ht="18">
      <c r="B109" s="19"/>
      <c r="C109" s="19"/>
      <c r="D109" s="19"/>
      <c r="E109" s="19"/>
      <c r="F109" s="19"/>
      <c r="G109" s="19"/>
      <c r="H109" s="19"/>
      <c r="I109" s="19"/>
      <c r="J109" s="19"/>
      <c r="K109" s="19"/>
      <c r="L109" s="19"/>
      <c r="M109" s="52"/>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row>
    <row r="110" spans="2:166" ht="18">
      <c r="B110" s="19"/>
      <c r="C110" s="19"/>
      <c r="D110" s="19"/>
      <c r="E110" s="19"/>
      <c r="F110" s="19"/>
      <c r="G110" s="19"/>
      <c r="H110" s="19"/>
      <c r="I110" s="19"/>
      <c r="J110" s="19"/>
      <c r="K110" s="19"/>
      <c r="L110" s="19"/>
      <c r="M110" s="52"/>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row>
    <row r="111" spans="2:166" ht="18">
      <c r="B111" s="19"/>
      <c r="C111" s="19"/>
      <c r="D111" s="19"/>
      <c r="E111" s="19"/>
      <c r="F111" s="19"/>
      <c r="G111" s="19"/>
      <c r="H111" s="19"/>
      <c r="I111" s="19"/>
      <c r="J111" s="19"/>
      <c r="K111" s="19"/>
      <c r="L111" s="19"/>
      <c r="M111" s="52"/>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row>
    <row r="112" spans="2:166" ht="18">
      <c r="B112" s="19"/>
      <c r="C112" s="19"/>
      <c r="D112" s="19"/>
      <c r="E112" s="19"/>
      <c r="F112" s="19"/>
      <c r="G112" s="19"/>
      <c r="H112" s="19"/>
      <c r="I112" s="19"/>
      <c r="J112" s="19"/>
      <c r="K112" s="19"/>
      <c r="L112" s="19"/>
      <c r="M112" s="52"/>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row>
    <row r="113" spans="2:166" ht="18">
      <c r="B113" s="19"/>
      <c r="C113" s="19"/>
      <c r="D113" s="19"/>
      <c r="E113" s="19"/>
      <c r="F113" s="19"/>
      <c r="G113" s="19"/>
      <c r="H113" s="19"/>
      <c r="I113" s="19"/>
      <c r="J113" s="19"/>
      <c r="K113" s="19"/>
      <c r="L113" s="19"/>
      <c r="M113" s="52"/>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row>
    <row r="114" spans="2:166" ht="18">
      <c r="B114" s="19"/>
      <c r="C114" s="19"/>
      <c r="D114" s="19"/>
      <c r="E114" s="19"/>
      <c r="F114" s="19"/>
      <c r="G114" s="19"/>
      <c r="H114" s="19"/>
      <c r="I114" s="19"/>
      <c r="J114" s="19"/>
      <c r="K114" s="19"/>
      <c r="L114" s="19"/>
      <c r="M114" s="52"/>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row>
    <row r="115" spans="2:166" ht="18">
      <c r="B115" s="19"/>
      <c r="C115" s="19"/>
      <c r="D115" s="19"/>
      <c r="E115" s="19"/>
      <c r="F115" s="19"/>
      <c r="G115" s="19"/>
      <c r="H115" s="19"/>
      <c r="I115" s="19"/>
      <c r="J115" s="19"/>
      <c r="K115" s="19"/>
      <c r="L115" s="19"/>
      <c r="M115" s="52"/>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row>
    <row r="116" spans="2:166" ht="18">
      <c r="B116" s="19"/>
      <c r="C116" s="19"/>
      <c r="D116" s="19"/>
      <c r="E116" s="19"/>
      <c r="F116" s="19"/>
      <c r="G116" s="19"/>
      <c r="H116" s="19"/>
      <c r="I116" s="19"/>
      <c r="J116" s="19"/>
      <c r="K116" s="19"/>
      <c r="L116" s="19"/>
      <c r="M116" s="52"/>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row>
    <row r="117" spans="2:166" ht="18">
      <c r="B117" s="19"/>
      <c r="C117" s="19"/>
      <c r="D117" s="19"/>
      <c r="E117" s="19"/>
      <c r="F117" s="19"/>
      <c r="G117" s="19"/>
      <c r="H117" s="19"/>
      <c r="I117" s="19"/>
      <c r="J117" s="19"/>
      <c r="K117" s="19"/>
      <c r="L117" s="19"/>
      <c r="M117" s="52"/>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row>
    <row r="118" spans="2:166" ht="18">
      <c r="B118" s="19"/>
      <c r="C118" s="19"/>
      <c r="D118" s="19"/>
      <c r="E118" s="19"/>
      <c r="F118" s="19"/>
      <c r="G118" s="19"/>
      <c r="H118" s="19"/>
      <c r="I118" s="19"/>
      <c r="J118" s="19"/>
      <c r="K118" s="19"/>
      <c r="L118" s="19"/>
      <c r="M118" s="52"/>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row>
    <row r="119" spans="2:166" ht="18">
      <c r="B119" s="19"/>
      <c r="C119" s="19"/>
      <c r="D119" s="19"/>
      <c r="E119" s="19"/>
      <c r="F119" s="19"/>
      <c r="G119" s="19"/>
      <c r="H119" s="19"/>
      <c r="I119" s="19"/>
      <c r="J119" s="19"/>
      <c r="K119" s="19"/>
      <c r="L119" s="19"/>
      <c r="M119" s="52"/>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row>
    <row r="120" spans="2:166" ht="18">
      <c r="B120" s="19"/>
      <c r="C120" s="19"/>
      <c r="D120" s="19"/>
      <c r="E120" s="19"/>
      <c r="F120" s="19"/>
      <c r="G120" s="19"/>
      <c r="H120" s="19"/>
      <c r="I120" s="19"/>
      <c r="J120" s="19"/>
      <c r="K120" s="19"/>
      <c r="L120" s="19"/>
      <c r="M120" s="52"/>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row>
    <row r="121" spans="2:166" ht="18">
      <c r="B121" s="19"/>
      <c r="C121" s="19"/>
      <c r="D121" s="19"/>
      <c r="E121" s="19"/>
      <c r="F121" s="19"/>
      <c r="G121" s="19"/>
      <c r="H121" s="19"/>
      <c r="I121" s="19"/>
      <c r="J121" s="19"/>
      <c r="K121" s="19"/>
      <c r="L121" s="19"/>
      <c r="M121" s="52"/>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row>
    <row r="122" spans="2:166" ht="18">
      <c r="B122" s="19"/>
      <c r="C122" s="19"/>
      <c r="D122" s="19"/>
      <c r="E122" s="19"/>
      <c r="F122" s="19"/>
      <c r="G122" s="19"/>
      <c r="H122" s="19"/>
      <c r="I122" s="19"/>
      <c r="J122" s="19"/>
      <c r="K122" s="19"/>
      <c r="L122" s="19"/>
      <c r="M122" s="52"/>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row>
    <row r="123" spans="2:166" ht="18">
      <c r="B123" s="19"/>
      <c r="C123" s="19"/>
      <c r="D123" s="19"/>
      <c r="E123" s="19"/>
      <c r="F123" s="19"/>
      <c r="G123" s="19"/>
      <c r="H123" s="19"/>
      <c r="I123" s="19"/>
      <c r="J123" s="19"/>
      <c r="K123" s="19"/>
      <c r="L123" s="19"/>
      <c r="M123" s="52"/>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row>
    <row r="124" spans="2:166" ht="18">
      <c r="B124" s="19"/>
      <c r="C124" s="19"/>
      <c r="D124" s="19"/>
      <c r="E124" s="19"/>
      <c r="F124" s="19"/>
      <c r="G124" s="19"/>
      <c r="H124" s="19"/>
      <c r="I124" s="19"/>
      <c r="J124" s="19"/>
      <c r="K124" s="19"/>
      <c r="L124" s="19"/>
      <c r="M124" s="52"/>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row>
    <row r="125" spans="2:166" ht="18">
      <c r="B125" s="19"/>
      <c r="C125" s="19"/>
      <c r="D125" s="19"/>
      <c r="E125" s="19"/>
      <c r="F125" s="19"/>
      <c r="G125" s="19"/>
      <c r="H125" s="19"/>
      <c r="I125" s="19"/>
      <c r="J125" s="19"/>
      <c r="K125" s="19"/>
      <c r="L125" s="19"/>
      <c r="M125" s="52"/>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row>
    <row r="126" spans="2:166" ht="18">
      <c r="B126" s="19"/>
      <c r="C126" s="19"/>
      <c r="D126" s="19"/>
      <c r="E126" s="19"/>
      <c r="F126" s="19"/>
      <c r="G126" s="19"/>
      <c r="H126" s="19"/>
      <c r="I126" s="19"/>
      <c r="J126" s="19"/>
      <c r="K126" s="19"/>
      <c r="L126" s="19"/>
      <c r="M126" s="52"/>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row>
    <row r="127" spans="2:166" ht="18">
      <c r="B127" s="19"/>
      <c r="C127" s="19"/>
      <c r="D127" s="19"/>
      <c r="E127" s="19"/>
      <c r="F127" s="19"/>
      <c r="G127" s="19"/>
      <c r="H127" s="19"/>
      <c r="I127" s="19"/>
      <c r="J127" s="19"/>
      <c r="K127" s="19"/>
      <c r="L127" s="19"/>
      <c r="M127" s="52"/>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row>
    <row r="128" spans="2:166" ht="18">
      <c r="B128" s="19"/>
      <c r="C128" s="19"/>
      <c r="D128" s="19"/>
      <c r="E128" s="19"/>
      <c r="F128" s="19"/>
      <c r="G128" s="19"/>
      <c r="H128" s="19"/>
      <c r="I128" s="19"/>
      <c r="J128" s="19"/>
      <c r="K128" s="19"/>
      <c r="L128" s="19"/>
      <c r="M128" s="52"/>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row>
    <row r="129" spans="2:166" ht="18">
      <c r="B129" s="19"/>
      <c r="C129" s="19"/>
      <c r="D129" s="19"/>
      <c r="E129" s="19"/>
      <c r="F129" s="19"/>
      <c r="G129" s="19"/>
      <c r="H129" s="19"/>
      <c r="I129" s="19"/>
      <c r="J129" s="19"/>
      <c r="K129" s="19"/>
      <c r="L129" s="19"/>
      <c r="M129" s="52"/>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row>
    <row r="130" spans="2:166" ht="18">
      <c r="B130" s="19"/>
      <c r="C130" s="19"/>
      <c r="D130" s="19"/>
      <c r="E130" s="19"/>
      <c r="F130" s="19"/>
      <c r="G130" s="19"/>
      <c r="H130" s="19"/>
      <c r="I130" s="19"/>
      <c r="J130" s="19"/>
      <c r="K130" s="19"/>
      <c r="L130" s="19"/>
      <c r="M130" s="52"/>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row>
    <row r="131" spans="2:166" ht="18">
      <c r="B131" s="19"/>
      <c r="C131" s="19"/>
      <c r="D131" s="19"/>
      <c r="E131" s="19"/>
      <c r="F131" s="19"/>
      <c r="G131" s="19"/>
      <c r="H131" s="19"/>
      <c r="I131" s="19"/>
      <c r="J131" s="19"/>
      <c r="K131" s="19"/>
      <c r="L131" s="19"/>
      <c r="M131" s="52"/>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row>
    <row r="132" spans="2:166" ht="18">
      <c r="B132" s="19"/>
      <c r="C132" s="19"/>
      <c r="D132" s="19"/>
      <c r="E132" s="19"/>
      <c r="F132" s="19"/>
      <c r="G132" s="19"/>
      <c r="H132" s="19"/>
      <c r="I132" s="19"/>
      <c r="J132" s="19"/>
      <c r="K132" s="19"/>
      <c r="L132" s="19"/>
      <c r="M132" s="52"/>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row>
    <row r="133" spans="2:166" ht="18">
      <c r="B133" s="19"/>
      <c r="C133" s="19"/>
      <c r="D133" s="19"/>
      <c r="E133" s="19"/>
      <c r="F133" s="19"/>
      <c r="G133" s="19"/>
      <c r="H133" s="19"/>
      <c r="I133" s="19"/>
      <c r="J133" s="19"/>
      <c r="K133" s="19"/>
      <c r="L133" s="19"/>
      <c r="M133" s="52"/>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row>
    <row r="134" spans="2:166" ht="18">
      <c r="B134" s="19"/>
      <c r="C134" s="19"/>
      <c r="D134" s="19"/>
      <c r="E134" s="19"/>
      <c r="F134" s="19"/>
      <c r="G134" s="19"/>
      <c r="H134" s="19"/>
      <c r="I134" s="19"/>
      <c r="J134" s="19"/>
      <c r="K134" s="19"/>
      <c r="L134" s="19"/>
      <c r="M134" s="52"/>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row>
    <row r="135" spans="2:166" ht="18">
      <c r="B135" s="19"/>
      <c r="C135" s="19"/>
      <c r="D135" s="19"/>
      <c r="E135" s="19"/>
      <c r="F135" s="19"/>
      <c r="G135" s="19"/>
      <c r="H135" s="19"/>
      <c r="I135" s="19"/>
      <c r="J135" s="19"/>
      <c r="K135" s="19"/>
      <c r="L135" s="19"/>
      <c r="M135" s="52"/>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row>
    <row r="136" spans="2:166" ht="18">
      <c r="B136" s="19"/>
      <c r="C136" s="19"/>
      <c r="D136" s="19"/>
      <c r="E136" s="19"/>
      <c r="F136" s="19"/>
      <c r="G136" s="19"/>
      <c r="H136" s="19"/>
      <c r="I136" s="19"/>
      <c r="J136" s="19"/>
      <c r="K136" s="19"/>
      <c r="L136" s="19"/>
      <c r="M136" s="52"/>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row>
    <row r="137" spans="2:166" ht="18">
      <c r="B137" s="19"/>
      <c r="C137" s="19"/>
      <c r="D137" s="19"/>
      <c r="E137" s="19"/>
      <c r="F137" s="19"/>
      <c r="G137" s="19"/>
      <c r="H137" s="19"/>
      <c r="I137" s="19"/>
      <c r="J137" s="19"/>
      <c r="K137" s="19"/>
      <c r="L137" s="19"/>
      <c r="M137" s="52"/>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row>
    <row r="138" spans="2:166" ht="18">
      <c r="B138" s="19"/>
      <c r="C138" s="19"/>
      <c r="D138" s="19"/>
      <c r="E138" s="19"/>
      <c r="F138" s="19"/>
      <c r="G138" s="19"/>
      <c r="H138" s="19"/>
      <c r="I138" s="19"/>
      <c r="J138" s="19"/>
      <c r="K138" s="19"/>
      <c r="L138" s="19"/>
      <c r="M138" s="52"/>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row>
    <row r="139" spans="2:166" ht="18">
      <c r="B139" s="19"/>
      <c r="C139" s="19"/>
      <c r="D139" s="19"/>
      <c r="E139" s="19"/>
      <c r="F139" s="19"/>
      <c r="G139" s="19"/>
      <c r="H139" s="19"/>
      <c r="I139" s="19"/>
      <c r="J139" s="19"/>
      <c r="K139" s="19"/>
      <c r="L139" s="19"/>
      <c r="M139" s="52"/>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row>
    <row r="140" spans="2:166" ht="18">
      <c r="B140" s="19"/>
      <c r="C140" s="19"/>
      <c r="D140" s="19"/>
      <c r="E140" s="19"/>
      <c r="F140" s="19"/>
      <c r="G140" s="19"/>
      <c r="H140" s="19"/>
      <c r="I140" s="19"/>
      <c r="J140" s="19"/>
      <c r="K140" s="19"/>
      <c r="L140" s="19"/>
      <c r="M140" s="52"/>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row>
    <row r="141" spans="2:166" ht="18">
      <c r="B141" s="19"/>
      <c r="C141" s="19"/>
      <c r="D141" s="19"/>
      <c r="E141" s="19"/>
      <c r="F141" s="19"/>
      <c r="G141" s="19"/>
      <c r="H141" s="19"/>
      <c r="I141" s="19"/>
      <c r="J141" s="19"/>
      <c r="K141" s="19"/>
      <c r="L141" s="19"/>
      <c r="M141" s="52"/>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row>
    <row r="142" spans="2:166" ht="18">
      <c r="B142" s="19"/>
      <c r="C142" s="19"/>
      <c r="D142" s="19"/>
      <c r="E142" s="19"/>
      <c r="F142" s="19"/>
      <c r="G142" s="19"/>
      <c r="H142" s="19"/>
      <c r="I142" s="19"/>
      <c r="J142" s="19"/>
      <c r="K142" s="19"/>
      <c r="L142" s="19"/>
      <c r="M142" s="52"/>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row>
    <row r="143" spans="2:166" ht="18">
      <c r="B143" s="19"/>
      <c r="C143" s="19"/>
      <c r="D143" s="19"/>
      <c r="E143" s="19"/>
      <c r="F143" s="19"/>
      <c r="G143" s="19"/>
      <c r="H143" s="19"/>
      <c r="I143" s="19"/>
      <c r="J143" s="19"/>
      <c r="K143" s="19"/>
      <c r="L143" s="19"/>
      <c r="M143" s="52"/>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row>
    <row r="144" spans="2:166" ht="18">
      <c r="B144" s="19"/>
      <c r="C144" s="19"/>
      <c r="D144" s="19"/>
      <c r="E144" s="19"/>
      <c r="F144" s="19"/>
      <c r="G144" s="19"/>
      <c r="H144" s="19"/>
      <c r="I144" s="19"/>
      <c r="J144" s="19"/>
      <c r="K144" s="19"/>
      <c r="L144" s="19"/>
      <c r="M144" s="52"/>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row>
    <row r="145" spans="2:166" ht="18">
      <c r="B145" s="19"/>
      <c r="C145" s="19"/>
      <c r="D145" s="19"/>
      <c r="E145" s="19"/>
      <c r="F145" s="19"/>
      <c r="G145" s="19"/>
      <c r="H145" s="19"/>
      <c r="I145" s="19"/>
      <c r="J145" s="19"/>
      <c r="K145" s="19"/>
      <c r="L145" s="19"/>
      <c r="M145" s="52"/>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row>
    <row r="146" spans="2:166" ht="18">
      <c r="B146" s="19"/>
      <c r="C146" s="19"/>
      <c r="D146" s="19"/>
      <c r="E146" s="19"/>
      <c r="F146" s="19"/>
      <c r="G146" s="19"/>
      <c r="H146" s="19"/>
      <c r="I146" s="19"/>
      <c r="J146" s="19"/>
      <c r="K146" s="19"/>
      <c r="L146" s="19"/>
      <c r="M146" s="52"/>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row>
    <row r="147" spans="2:166" ht="18">
      <c r="B147" s="19"/>
      <c r="C147" s="19"/>
      <c r="D147" s="19"/>
      <c r="E147" s="19"/>
      <c r="F147" s="19"/>
      <c r="G147" s="19"/>
      <c r="H147" s="19"/>
      <c r="I147" s="19"/>
      <c r="J147" s="19"/>
      <c r="K147" s="19"/>
      <c r="L147" s="19"/>
      <c r="M147" s="52"/>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row>
    <row r="148" spans="2:166" ht="18">
      <c r="B148" s="19"/>
      <c r="C148" s="19"/>
      <c r="D148" s="19"/>
      <c r="E148" s="19"/>
      <c r="F148" s="19"/>
      <c r="G148" s="19"/>
      <c r="H148" s="19"/>
      <c r="I148" s="19"/>
      <c r="J148" s="19"/>
      <c r="K148" s="19"/>
      <c r="L148" s="19"/>
      <c r="M148" s="52"/>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row>
    <row r="149" spans="2:166" ht="18">
      <c r="B149" s="19"/>
      <c r="C149" s="19"/>
      <c r="D149" s="19"/>
      <c r="E149" s="19"/>
      <c r="F149" s="19"/>
      <c r="G149" s="19"/>
      <c r="H149" s="19"/>
      <c r="I149" s="19"/>
      <c r="J149" s="19"/>
      <c r="K149" s="19"/>
      <c r="L149" s="19"/>
      <c r="M149" s="52"/>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row>
    <row r="150" spans="2:166" ht="18">
      <c r="B150" s="19"/>
      <c r="C150" s="19"/>
      <c r="D150" s="19"/>
      <c r="E150" s="19"/>
      <c r="F150" s="19"/>
      <c r="G150" s="19"/>
      <c r="H150" s="19"/>
      <c r="I150" s="19"/>
      <c r="J150" s="19"/>
      <c r="K150" s="19"/>
      <c r="L150" s="19"/>
      <c r="M150" s="52"/>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row>
    <row r="151" spans="2:166" ht="18">
      <c r="B151" s="19"/>
      <c r="C151" s="19"/>
      <c r="D151" s="19"/>
      <c r="E151" s="19"/>
      <c r="F151" s="19"/>
      <c r="G151" s="19"/>
      <c r="H151" s="19"/>
      <c r="I151" s="19"/>
      <c r="J151" s="19"/>
      <c r="K151" s="19"/>
      <c r="L151" s="19"/>
      <c r="M151" s="52"/>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row>
    <row r="152" spans="2:166" ht="18">
      <c r="B152" s="19"/>
      <c r="C152" s="19"/>
      <c r="D152" s="19"/>
      <c r="E152" s="19"/>
      <c r="F152" s="19"/>
      <c r="G152" s="19"/>
      <c r="H152" s="19"/>
      <c r="I152" s="19"/>
      <c r="J152" s="19"/>
      <c r="K152" s="19"/>
      <c r="L152" s="19"/>
      <c r="M152" s="52"/>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row>
    <row r="153" spans="2:166" ht="18">
      <c r="B153" s="19"/>
      <c r="C153" s="19"/>
      <c r="D153" s="19"/>
      <c r="E153" s="19"/>
      <c r="F153" s="19"/>
      <c r="G153" s="19"/>
      <c r="H153" s="19"/>
      <c r="I153" s="19"/>
      <c r="J153" s="19"/>
      <c r="K153" s="19"/>
      <c r="L153" s="19"/>
      <c r="M153" s="52"/>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row>
    <row r="154" spans="2:166" ht="18">
      <c r="B154" s="19"/>
      <c r="C154" s="19"/>
      <c r="D154" s="19"/>
      <c r="E154" s="19"/>
      <c r="F154" s="19"/>
      <c r="G154" s="19"/>
      <c r="H154" s="19"/>
      <c r="I154" s="19"/>
      <c r="J154" s="19"/>
      <c r="K154" s="19"/>
      <c r="L154" s="19"/>
      <c r="M154" s="52"/>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row>
    <row r="155" spans="2:166" ht="18">
      <c r="B155" s="19"/>
      <c r="C155" s="19"/>
      <c r="D155" s="19"/>
      <c r="E155" s="19"/>
      <c r="F155" s="19"/>
      <c r="G155" s="19"/>
      <c r="H155" s="19"/>
      <c r="I155" s="19"/>
      <c r="J155" s="19"/>
      <c r="K155" s="19"/>
      <c r="L155" s="19"/>
      <c r="M155" s="52"/>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row>
    <row r="156" spans="2:166" ht="18">
      <c r="B156" s="19"/>
      <c r="C156" s="19"/>
      <c r="D156" s="19"/>
      <c r="E156" s="19"/>
      <c r="F156" s="19"/>
      <c r="G156" s="19"/>
      <c r="H156" s="19"/>
      <c r="I156" s="19"/>
      <c r="J156" s="19"/>
      <c r="K156" s="19"/>
      <c r="L156" s="19"/>
      <c r="M156" s="52"/>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row>
    <row r="157" spans="2:166" ht="18">
      <c r="B157" s="19"/>
      <c r="C157" s="19"/>
      <c r="D157" s="19"/>
      <c r="E157" s="19"/>
      <c r="F157" s="19"/>
      <c r="G157" s="19"/>
      <c r="H157" s="19"/>
      <c r="I157" s="19"/>
      <c r="J157" s="19"/>
      <c r="K157" s="19"/>
      <c r="L157" s="19"/>
      <c r="M157" s="52"/>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row>
    <row r="158" spans="2:166" ht="18">
      <c r="B158" s="19"/>
      <c r="C158" s="19"/>
      <c r="D158" s="19"/>
      <c r="E158" s="19"/>
      <c r="F158" s="19"/>
      <c r="G158" s="19"/>
      <c r="H158" s="19"/>
      <c r="I158" s="19"/>
      <c r="J158" s="19"/>
      <c r="K158" s="19"/>
      <c r="L158" s="19"/>
      <c r="M158" s="52"/>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row>
    <row r="159" spans="2:166" ht="18">
      <c r="B159" s="19"/>
      <c r="C159" s="19"/>
      <c r="D159" s="19"/>
      <c r="E159" s="19"/>
      <c r="F159" s="19"/>
      <c r="G159" s="19"/>
      <c r="H159" s="19"/>
      <c r="I159" s="19"/>
      <c r="J159" s="19"/>
      <c r="K159" s="19"/>
      <c r="L159" s="19"/>
      <c r="M159" s="52"/>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row>
    <row r="160" spans="2:166" ht="18">
      <c r="B160" s="19"/>
      <c r="C160" s="19"/>
      <c r="D160" s="19"/>
      <c r="E160" s="19"/>
      <c r="F160" s="19"/>
      <c r="G160" s="19"/>
      <c r="H160" s="19"/>
      <c r="I160" s="19"/>
      <c r="J160" s="19"/>
      <c r="K160" s="19"/>
      <c r="L160" s="19"/>
      <c r="M160" s="52"/>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row>
    <row r="161" spans="2:166" ht="18">
      <c r="B161" s="19"/>
      <c r="C161" s="19"/>
      <c r="D161" s="19"/>
      <c r="E161" s="19"/>
      <c r="F161" s="19"/>
      <c r="G161" s="19"/>
      <c r="H161" s="19"/>
      <c r="I161" s="19"/>
      <c r="J161" s="19"/>
      <c r="K161" s="19"/>
      <c r="L161" s="19"/>
      <c r="M161" s="52"/>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row>
    <row r="162" spans="2:166" ht="18">
      <c r="B162" s="19"/>
      <c r="C162" s="19"/>
      <c r="D162" s="19"/>
      <c r="E162" s="19"/>
      <c r="F162" s="19"/>
      <c r="G162" s="19"/>
      <c r="H162" s="19"/>
      <c r="I162" s="19"/>
      <c r="J162" s="19"/>
      <c r="K162" s="19"/>
      <c r="L162" s="19"/>
      <c r="M162" s="52"/>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row>
    <row r="163" spans="2:166" ht="18">
      <c r="B163" s="19"/>
      <c r="C163" s="19"/>
      <c r="D163" s="19"/>
      <c r="E163" s="19"/>
      <c r="F163" s="19"/>
      <c r="G163" s="19"/>
      <c r="H163" s="19"/>
      <c r="I163" s="19"/>
      <c r="J163" s="19"/>
      <c r="K163" s="19"/>
      <c r="L163" s="19"/>
      <c r="M163" s="52"/>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row>
    <row r="164" spans="2:166" ht="18">
      <c r="B164" s="19"/>
      <c r="C164" s="19"/>
      <c r="D164" s="19"/>
      <c r="E164" s="19"/>
      <c r="F164" s="19"/>
      <c r="G164" s="19"/>
      <c r="H164" s="19"/>
      <c r="I164" s="19"/>
      <c r="J164" s="19"/>
      <c r="K164" s="19"/>
      <c r="L164" s="19"/>
      <c r="M164" s="52"/>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row>
    <row r="165" spans="2:166" ht="18">
      <c r="B165" s="19"/>
      <c r="C165" s="19"/>
      <c r="D165" s="19"/>
      <c r="E165" s="19"/>
      <c r="F165" s="19"/>
      <c r="G165" s="19"/>
      <c r="H165" s="19"/>
      <c r="I165" s="19"/>
      <c r="J165" s="19"/>
      <c r="K165" s="19"/>
      <c r="L165" s="19"/>
      <c r="M165" s="52"/>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row>
    <row r="166" spans="2:166" ht="18">
      <c r="B166" s="19"/>
      <c r="C166" s="19"/>
      <c r="D166" s="19"/>
      <c r="E166" s="19"/>
      <c r="F166" s="19"/>
      <c r="G166" s="19"/>
      <c r="H166" s="19"/>
      <c r="I166" s="19"/>
      <c r="J166" s="19"/>
      <c r="K166" s="19"/>
      <c r="L166" s="19"/>
      <c r="M166" s="52"/>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row>
    <row r="167" spans="2:166" ht="18">
      <c r="B167" s="19"/>
      <c r="C167" s="19"/>
      <c r="D167" s="19"/>
      <c r="E167" s="19"/>
      <c r="F167" s="19"/>
      <c r="G167" s="19"/>
      <c r="H167" s="19"/>
      <c r="I167" s="19"/>
      <c r="J167" s="19"/>
      <c r="K167" s="19"/>
      <c r="L167" s="19"/>
      <c r="M167" s="52"/>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row>
    <row r="168" spans="2:166" ht="18">
      <c r="B168" s="19"/>
      <c r="C168" s="19"/>
      <c r="D168" s="19"/>
      <c r="E168" s="19"/>
      <c r="F168" s="19"/>
      <c r="G168" s="19"/>
      <c r="H168" s="19"/>
      <c r="I168" s="19"/>
      <c r="J168" s="19"/>
      <c r="K168" s="19"/>
      <c r="L168" s="19"/>
      <c r="M168" s="52"/>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row>
    <row r="169" spans="2:166" ht="18">
      <c r="B169" s="19"/>
      <c r="C169" s="19"/>
      <c r="D169" s="19"/>
      <c r="E169" s="19"/>
      <c r="F169" s="19"/>
      <c r="G169" s="19"/>
      <c r="H169" s="19"/>
      <c r="I169" s="19"/>
      <c r="J169" s="19"/>
      <c r="K169" s="19"/>
      <c r="L169" s="19"/>
      <c r="M169" s="52"/>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row>
    <row r="170" spans="2:166" ht="18">
      <c r="B170" s="19"/>
      <c r="C170" s="19"/>
      <c r="D170" s="19"/>
      <c r="E170" s="19"/>
      <c r="F170" s="19"/>
      <c r="G170" s="19"/>
      <c r="H170" s="19"/>
      <c r="I170" s="19"/>
      <c r="J170" s="19"/>
      <c r="K170" s="19"/>
      <c r="L170" s="19"/>
      <c r="M170" s="52"/>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row>
    <row r="171" spans="2:166" ht="18">
      <c r="B171" s="19"/>
      <c r="C171" s="19"/>
      <c r="D171" s="19"/>
      <c r="E171" s="19"/>
      <c r="F171" s="19"/>
      <c r="G171" s="19"/>
      <c r="H171" s="19"/>
      <c r="I171" s="19"/>
      <c r="J171" s="19"/>
      <c r="K171" s="19"/>
      <c r="L171" s="19"/>
      <c r="M171" s="52"/>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row>
    <row r="172" spans="2:166" ht="18">
      <c r="B172" s="19"/>
      <c r="C172" s="19"/>
      <c r="D172" s="19"/>
      <c r="E172" s="19"/>
      <c r="F172" s="19"/>
      <c r="G172" s="19"/>
      <c r="H172" s="19"/>
      <c r="I172" s="19"/>
      <c r="J172" s="19"/>
      <c r="K172" s="19"/>
      <c r="L172" s="19"/>
      <c r="M172" s="52"/>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row>
    <row r="173" spans="2:166" ht="18">
      <c r="B173" s="19"/>
      <c r="C173" s="19"/>
      <c r="D173" s="19"/>
      <c r="E173" s="19"/>
      <c r="F173" s="19"/>
      <c r="G173" s="19"/>
      <c r="H173" s="19"/>
      <c r="I173" s="19"/>
      <c r="J173" s="19"/>
      <c r="K173" s="19"/>
      <c r="L173" s="19"/>
      <c r="M173" s="52"/>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row>
    <row r="174" spans="2:166" ht="18">
      <c r="B174" s="19"/>
      <c r="C174" s="19"/>
      <c r="D174" s="19"/>
      <c r="E174" s="19"/>
      <c r="F174" s="19"/>
      <c r="G174" s="19"/>
      <c r="H174" s="19"/>
      <c r="I174" s="19"/>
      <c r="J174" s="19"/>
      <c r="K174" s="19"/>
      <c r="L174" s="19"/>
      <c r="M174" s="52"/>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row>
    <row r="175" spans="2:166" ht="18">
      <c r="B175" s="19"/>
      <c r="C175" s="19"/>
      <c r="D175" s="19"/>
      <c r="E175" s="19"/>
      <c r="F175" s="19"/>
      <c r="G175" s="19"/>
      <c r="H175" s="19"/>
      <c r="I175" s="19"/>
      <c r="J175" s="19"/>
      <c r="K175" s="19"/>
      <c r="L175" s="19"/>
      <c r="M175" s="52"/>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row>
    <row r="176" spans="2:166" ht="18">
      <c r="B176" s="19"/>
      <c r="C176" s="19"/>
      <c r="D176" s="19"/>
      <c r="E176" s="19"/>
      <c r="F176" s="19"/>
      <c r="G176" s="19"/>
      <c r="H176" s="19"/>
      <c r="I176" s="19"/>
      <c r="J176" s="19"/>
      <c r="K176" s="19"/>
      <c r="L176" s="19"/>
      <c r="M176" s="52"/>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row>
    <row r="177" spans="2:166" ht="18">
      <c r="B177" s="19"/>
      <c r="C177" s="19"/>
      <c r="D177" s="19"/>
      <c r="E177" s="19"/>
      <c r="F177" s="19"/>
      <c r="G177" s="19"/>
      <c r="H177" s="19"/>
      <c r="I177" s="19"/>
      <c r="J177" s="19"/>
      <c r="K177" s="19"/>
      <c r="L177" s="19"/>
      <c r="M177" s="52"/>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row>
    <row r="178" spans="2:166" ht="18">
      <c r="B178" s="19"/>
      <c r="C178" s="19"/>
      <c r="D178" s="19"/>
      <c r="E178" s="19"/>
      <c r="F178" s="19"/>
      <c r="G178" s="19"/>
      <c r="H178" s="19"/>
      <c r="I178" s="19"/>
      <c r="J178" s="19"/>
      <c r="K178" s="19"/>
      <c r="L178" s="19"/>
      <c r="M178" s="52"/>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row>
    <row r="179" spans="2:166" ht="18">
      <c r="B179" s="19"/>
      <c r="C179" s="19"/>
      <c r="D179" s="19"/>
      <c r="E179" s="19"/>
      <c r="F179" s="19"/>
      <c r="G179" s="19"/>
      <c r="H179" s="19"/>
      <c r="I179" s="19"/>
      <c r="J179" s="19"/>
      <c r="K179" s="19"/>
      <c r="L179" s="19"/>
      <c r="M179" s="52"/>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row>
    <row r="180" spans="2:166" ht="18">
      <c r="B180" s="19"/>
      <c r="C180" s="19"/>
      <c r="D180" s="19"/>
      <c r="E180" s="19"/>
      <c r="F180" s="19"/>
      <c r="G180" s="19"/>
      <c r="H180" s="19"/>
      <c r="I180" s="19"/>
      <c r="J180" s="19"/>
      <c r="K180" s="19"/>
      <c r="L180" s="19"/>
      <c r="M180" s="52"/>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row>
    <row r="181" spans="2:166" ht="18">
      <c r="B181" s="19"/>
      <c r="C181" s="19"/>
      <c r="D181" s="19"/>
      <c r="E181" s="19"/>
      <c r="F181" s="19"/>
      <c r="G181" s="19"/>
      <c r="H181" s="19"/>
      <c r="I181" s="19"/>
      <c r="J181" s="19"/>
      <c r="K181" s="19"/>
      <c r="L181" s="19"/>
      <c r="M181" s="52"/>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row>
    <row r="182" spans="2:166" ht="18">
      <c r="B182" s="19"/>
      <c r="C182" s="19"/>
      <c r="D182" s="19"/>
      <c r="E182" s="19"/>
      <c r="F182" s="19"/>
      <c r="G182" s="19"/>
      <c r="H182" s="19"/>
      <c r="I182" s="19"/>
      <c r="J182" s="19"/>
      <c r="K182" s="19"/>
      <c r="L182" s="19"/>
      <c r="M182" s="52"/>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row>
    <row r="183" spans="2:166" ht="18">
      <c r="B183" s="19"/>
      <c r="C183" s="19"/>
      <c r="D183" s="19"/>
      <c r="E183" s="19"/>
      <c r="F183" s="19"/>
      <c r="G183" s="19"/>
      <c r="H183" s="19"/>
      <c r="I183" s="19"/>
      <c r="J183" s="19"/>
      <c r="K183" s="19"/>
      <c r="L183" s="19"/>
      <c r="M183" s="52"/>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row>
    <row r="184" spans="2:166" ht="18">
      <c r="B184" s="19"/>
      <c r="C184" s="19"/>
      <c r="D184" s="19"/>
      <c r="E184" s="19"/>
      <c r="F184" s="19"/>
      <c r="G184" s="19"/>
      <c r="H184" s="19"/>
      <c r="I184" s="19"/>
      <c r="J184" s="19"/>
      <c r="K184" s="19"/>
      <c r="L184" s="19"/>
      <c r="M184" s="52"/>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row>
    <row r="185" spans="2:166" ht="18">
      <c r="B185" s="19"/>
      <c r="C185" s="19"/>
      <c r="D185" s="19"/>
      <c r="E185" s="19"/>
      <c r="F185" s="19"/>
      <c r="G185" s="19"/>
      <c r="H185" s="19"/>
      <c r="I185" s="19"/>
      <c r="J185" s="19"/>
      <c r="K185" s="19"/>
      <c r="L185" s="19"/>
      <c r="M185" s="52"/>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row>
    <row r="186" ht="18">
      <c r="M186" s="170"/>
    </row>
    <row r="187" ht="18">
      <c r="M187" s="170"/>
    </row>
    <row r="188" ht="18">
      <c r="M188" s="170"/>
    </row>
    <row r="189" ht="18">
      <c r="M189" s="170"/>
    </row>
    <row r="190" ht="18">
      <c r="M190" s="170"/>
    </row>
    <row r="191" ht="18">
      <c r="M191" s="170"/>
    </row>
    <row r="192" ht="18">
      <c r="M192" s="170"/>
    </row>
    <row r="193" ht="18">
      <c r="M193" s="170"/>
    </row>
    <row r="194" ht="18">
      <c r="M194" s="170"/>
    </row>
    <row r="195" ht="18">
      <c r="M195" s="170"/>
    </row>
    <row r="196" ht="18">
      <c r="M196" s="170"/>
    </row>
    <row r="197" ht="18">
      <c r="M197" s="170"/>
    </row>
    <row r="198" ht="18">
      <c r="M198" s="170"/>
    </row>
    <row r="199" ht="18">
      <c r="M199" s="170"/>
    </row>
    <row r="200" ht="18">
      <c r="M200" s="170"/>
    </row>
    <row r="201" ht="18">
      <c r="M201" s="170"/>
    </row>
    <row r="202" ht="18">
      <c r="M202" s="170"/>
    </row>
    <row r="203" ht="18">
      <c r="M203" s="170"/>
    </row>
    <row r="204" ht="18">
      <c r="M204" s="170"/>
    </row>
    <row r="205" ht="18">
      <c r="M205" s="170"/>
    </row>
    <row r="206" ht="18">
      <c r="M206" s="170"/>
    </row>
    <row r="207" ht="18">
      <c r="M207" s="170"/>
    </row>
    <row r="208" ht="18">
      <c r="M208" s="170"/>
    </row>
    <row r="209" ht="18">
      <c r="M209" s="170"/>
    </row>
    <row r="210" ht="18">
      <c r="M210" s="170"/>
    </row>
    <row r="211" ht="18">
      <c r="M211" s="170"/>
    </row>
    <row r="212" ht="18">
      <c r="M212" s="170"/>
    </row>
    <row r="213" ht="18">
      <c r="M213" s="170"/>
    </row>
    <row r="214" ht="18">
      <c r="M214" s="170"/>
    </row>
    <row r="215" ht="18">
      <c r="M215" s="170"/>
    </row>
    <row r="216" ht="18">
      <c r="M216" s="170"/>
    </row>
    <row r="217" ht="18">
      <c r="M217" s="170"/>
    </row>
    <row r="218" ht="18">
      <c r="M218" s="170"/>
    </row>
    <row r="219" ht="18">
      <c r="M219" s="170"/>
    </row>
    <row r="220" ht="18">
      <c r="M220" s="170"/>
    </row>
    <row r="221" ht="18">
      <c r="M221" s="170"/>
    </row>
    <row r="222" ht="18">
      <c r="M222" s="170"/>
    </row>
    <row r="223" ht="18">
      <c r="M223" s="170"/>
    </row>
    <row r="224" ht="18">
      <c r="M224" s="170"/>
    </row>
    <row r="225" ht="18">
      <c r="M225" s="170"/>
    </row>
    <row r="226" ht="18">
      <c r="M226" s="170"/>
    </row>
    <row r="227" ht="18">
      <c r="M227" s="170"/>
    </row>
    <row r="228" ht="18">
      <c r="M228" s="170"/>
    </row>
    <row r="229" ht="18">
      <c r="M229" s="170"/>
    </row>
    <row r="230" ht="18">
      <c r="M230" s="170"/>
    </row>
    <row r="231" ht="18">
      <c r="M231" s="170"/>
    </row>
    <row r="232" ht="18">
      <c r="M232" s="170"/>
    </row>
    <row r="233" ht="18">
      <c r="M233" s="170"/>
    </row>
    <row r="234" ht="18">
      <c r="M234" s="170"/>
    </row>
    <row r="235" ht="18">
      <c r="M235" s="170"/>
    </row>
    <row r="236" ht="18">
      <c r="M236" s="170"/>
    </row>
    <row r="237" ht="18">
      <c r="M237" s="170"/>
    </row>
    <row r="238" ht="18">
      <c r="M238" s="170"/>
    </row>
    <row r="239" ht="18">
      <c r="M239" s="170"/>
    </row>
    <row r="240" ht="18">
      <c r="M240" s="170"/>
    </row>
    <row r="241" ht="18">
      <c r="M241" s="170"/>
    </row>
    <row r="242" ht="18">
      <c r="M242" s="170"/>
    </row>
    <row r="243" ht="18">
      <c r="M243" s="170"/>
    </row>
    <row r="244" ht="18">
      <c r="M244" s="170"/>
    </row>
    <row r="245" ht="18">
      <c r="M245" s="170"/>
    </row>
    <row r="246" ht="18">
      <c r="M246" s="170"/>
    </row>
    <row r="247" ht="18">
      <c r="M247" s="170"/>
    </row>
    <row r="248" ht="18">
      <c r="M248" s="170"/>
    </row>
    <row r="249" ht="18">
      <c r="M249" s="170"/>
    </row>
    <row r="250" ht="18">
      <c r="M250" s="170"/>
    </row>
    <row r="251" ht="18">
      <c r="M251" s="170"/>
    </row>
    <row r="252" ht="18">
      <c r="M252" s="170"/>
    </row>
    <row r="253" ht="18">
      <c r="M253" s="170"/>
    </row>
    <row r="254" ht="18">
      <c r="M254" s="170"/>
    </row>
    <row r="255" ht="18">
      <c r="M255" s="170"/>
    </row>
    <row r="256" ht="18">
      <c r="M256" s="170"/>
    </row>
    <row r="257" ht="18">
      <c r="M257" s="170"/>
    </row>
    <row r="258" ht="18">
      <c r="M258" s="170"/>
    </row>
    <row r="259" ht="18">
      <c r="M259" s="170"/>
    </row>
    <row r="260" ht="18">
      <c r="M260" s="170"/>
    </row>
    <row r="261" ht="18">
      <c r="M261" s="170"/>
    </row>
    <row r="262" ht="18">
      <c r="M262" s="170"/>
    </row>
    <row r="263" ht="18">
      <c r="M263" s="170"/>
    </row>
    <row r="264" ht="18">
      <c r="M264" s="170"/>
    </row>
    <row r="265" ht="18">
      <c r="M265" s="170"/>
    </row>
    <row r="266" ht="18">
      <c r="M266" s="170"/>
    </row>
    <row r="267" ht="18">
      <c r="M267" s="170"/>
    </row>
    <row r="268" ht="18">
      <c r="M268" s="170"/>
    </row>
    <row r="269" ht="18">
      <c r="M269" s="170"/>
    </row>
    <row r="270" ht="18">
      <c r="M270" s="170"/>
    </row>
    <row r="271" ht="18">
      <c r="M271" s="170"/>
    </row>
    <row r="272" ht="18">
      <c r="M272" s="170"/>
    </row>
  </sheetData>
  <sheetProtection password="DDD1" sheet="1" objects="1" scenarios="1"/>
  <dataValidations count="2">
    <dataValidation type="list" showInputMessage="1" showErrorMessage="1" sqref="A18:A69 A8:A16">
      <formula1>" ,No,Yes"</formula1>
    </dataValidation>
    <dataValidation type="whole" allowBlank="1" showInputMessage="1" showErrorMessage="1" errorTitle="ALERT" error="ENTER WHOLE NUMBERS.  (MAXIMUM VALUE IS 999,999,999,999).&#10;Click Retry button." sqref="K13:K16 J9:J13 H13:I16 G12:G13 K9:K10 G9:I10 G18:K69">
      <formula1>-999999999999</formula1>
      <formula2>999999999999</formula2>
    </dataValidation>
  </dataValidations>
  <printOptions horizontalCentered="1"/>
  <pageMargins left="0.5" right="0.5" top="0.5" bottom="0.5" header="0.5" footer="0.5"/>
  <pageSetup horizontalDpi="300" verticalDpi="300" orientation="landscape" paperSize="5" scale="55" r:id="rId2"/>
  <ignoredErrors>
    <ignoredError sqref="B9:B15 B17" numberStoredAsText="1"/>
  </ignoredError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L66"/>
  <sheetViews>
    <sheetView zoomScale="75" zoomScaleNormal="75" workbookViewId="0" topLeftCell="A2">
      <selection activeCell="A6" sqref="A6"/>
    </sheetView>
  </sheetViews>
  <sheetFormatPr defaultColWidth="9.00390625" defaultRowHeight="12.75"/>
  <cols>
    <col min="1" max="1" width="12.00390625" style="28" customWidth="1"/>
    <col min="2" max="2" width="4.875" style="28" customWidth="1"/>
    <col min="3" max="3" width="52.375" style="28" bestFit="1" customWidth="1"/>
    <col min="4" max="4" width="40.625" style="28" customWidth="1"/>
    <col min="5" max="5" width="12.625" style="28" customWidth="1"/>
    <col min="6" max="16384" width="9.00390625" style="28" customWidth="1"/>
  </cols>
  <sheetData>
    <row r="1" spans="1:4" ht="15.75" customHeight="1" hidden="1">
      <c r="A1" s="69">
        <f>MAX(Agency_1683_3!$1:$1)+1</f>
        <v>39</v>
      </c>
      <c r="B1" s="44">
        <f>1+A1</f>
        <v>40</v>
      </c>
      <c r="C1" s="44">
        <f>1+B1</f>
        <v>41</v>
      </c>
      <c r="D1" s="44">
        <f>1+C1</f>
        <v>42</v>
      </c>
    </row>
    <row r="2" spans="1:4" ht="18">
      <c r="A2" s="70" t="str">
        <f>IF(A1&lt;=26,CONCATENATE("COLUMN ",CHAR(64+A1)),IF(MOD(A1,26)&lt;&gt;0,CONCATENATE("COLUMN ",CHAR(64+ABS(A1/26)),CHAR(64+MOD(A1,26))),CONCATENATE("COLUMN ",CHAR(64+ABS(A1/26)-1),"Z")))</f>
        <v>COLUMN AM</v>
      </c>
      <c r="B2" s="141" t="str">
        <f>IF(B1&lt;=26,CONCATENATE("COLUMN ",CHAR(64+B1)),IF(MOD(B1,26)&lt;&gt;0,CONCATENATE("COLUMN ",CHAR(64+ABS(B1/26)),CHAR(64+MOD(B1,26))),CONCATENATE("COLUMN ",CHAR(64+ABS(B1/26)-1),"Z")))</f>
        <v>COLUMN AN</v>
      </c>
      <c r="C2" s="43" t="str">
        <f>IF(C1&lt;=26,CONCATENATE("COLUMN ",CHAR(64+C1)),IF(MOD(C1,26)&lt;&gt;0,CONCATENATE("COLUMN ",CHAR(64+ABS(C1/26)),CHAR(64+MOD(C1,26))),CONCATENATE("COLUMN ",CHAR(64+ABS(C1/26)-1),"Z")))</f>
        <v>COLUMN AO</v>
      </c>
      <c r="D2" s="43" t="str">
        <f>IF(D1&lt;=26,CONCATENATE("COLUMN ",CHAR(64+D1)),IF(MOD(D1,26)&lt;&gt;0,CONCATENATE("COLUMN ",CHAR(64+ABS(D1/26)),CHAR(64+MOD(D1,26))),CONCATENATE("COLUMN ",CHAR(64+ABS(D1/26)-1),"Z")))</f>
        <v>COLUMN AP</v>
      </c>
    </row>
    <row r="3" spans="1:4" ht="18">
      <c r="A3" s="78" t="s">
        <v>188</v>
      </c>
      <c r="B3" s="76"/>
      <c r="C3" s="77" t="str">
        <f>CONCATENATE("REPORTING YEAR ",Agency_ContactInfo!B4)</f>
        <v>REPORTING YEAR 2001</v>
      </c>
      <c r="D3" s="283" t="s">
        <v>188</v>
      </c>
    </row>
    <row r="4" spans="1:10" ht="63" customHeight="1">
      <c r="A4" s="172" t="s">
        <v>188</v>
      </c>
      <c r="B4" s="139" t="s">
        <v>214</v>
      </c>
      <c r="C4" s="139" t="s">
        <v>188</v>
      </c>
      <c r="D4" s="140" t="s">
        <v>188</v>
      </c>
      <c r="E4" s="34"/>
      <c r="F4" s="27"/>
      <c r="G4" s="27"/>
      <c r="H4" s="27"/>
      <c r="I4" s="27"/>
      <c r="J4" s="27"/>
    </row>
    <row r="5" spans="1:12" s="31" customFormat="1" ht="54" customHeight="1">
      <c r="A5" s="153" t="s">
        <v>187</v>
      </c>
      <c r="B5" s="303" t="s">
        <v>188</v>
      </c>
      <c r="C5" s="302" t="s">
        <v>108</v>
      </c>
      <c r="D5" s="57" t="s">
        <v>235</v>
      </c>
      <c r="E5" s="30"/>
      <c r="F5" s="30"/>
      <c r="G5" s="30"/>
      <c r="H5" s="30"/>
      <c r="I5" s="30"/>
      <c r="J5" s="30"/>
      <c r="K5" s="30"/>
      <c r="L5" s="30"/>
    </row>
    <row r="6" spans="1:12" s="31" customFormat="1" ht="36" customHeight="1">
      <c r="A6" s="67"/>
      <c r="B6" s="299" t="s">
        <v>188</v>
      </c>
      <c r="C6" s="29" t="s">
        <v>4</v>
      </c>
      <c r="D6" s="155">
        <f>SUM(D7:D66)</f>
        <v>0</v>
      </c>
      <c r="E6" s="30"/>
      <c r="F6" s="30"/>
      <c r="G6" s="30"/>
      <c r="H6" s="30"/>
      <c r="I6" s="30"/>
      <c r="J6" s="30"/>
      <c r="K6" s="30"/>
      <c r="L6" s="30"/>
    </row>
    <row r="7" spans="1:10" ht="18">
      <c r="A7" s="67"/>
      <c r="B7" s="47" t="s">
        <v>140</v>
      </c>
      <c r="C7" s="32" t="s">
        <v>151</v>
      </c>
      <c r="D7" s="137"/>
      <c r="F7" s="27"/>
      <c r="G7" s="27"/>
      <c r="H7" s="27"/>
      <c r="I7" s="27"/>
      <c r="J7" s="27"/>
    </row>
    <row r="8" spans="1:10" ht="18">
      <c r="A8" s="67"/>
      <c r="B8" s="47" t="s">
        <v>10</v>
      </c>
      <c r="C8" s="21" t="s">
        <v>152</v>
      </c>
      <c r="D8" s="137"/>
      <c r="F8" s="27"/>
      <c r="G8" s="27"/>
      <c r="H8" s="27"/>
      <c r="I8" s="27"/>
      <c r="J8" s="27"/>
    </row>
    <row r="9" spans="1:10" ht="18">
      <c r="A9" s="67"/>
      <c r="B9" s="47" t="s">
        <v>11</v>
      </c>
      <c r="C9" s="21" t="s">
        <v>153</v>
      </c>
      <c r="D9" s="137"/>
      <c r="F9" s="27"/>
      <c r="G9" s="27"/>
      <c r="H9" s="27"/>
      <c r="I9" s="27"/>
      <c r="J9" s="27"/>
    </row>
    <row r="10" spans="1:10" ht="18">
      <c r="A10" s="67"/>
      <c r="B10" s="47" t="s">
        <v>12</v>
      </c>
      <c r="C10" s="21" t="s">
        <v>154</v>
      </c>
      <c r="D10" s="137"/>
      <c r="F10" s="27"/>
      <c r="G10" s="27"/>
      <c r="H10" s="27"/>
      <c r="I10" s="27"/>
      <c r="J10" s="27"/>
    </row>
    <row r="11" spans="1:10" ht="18">
      <c r="A11" s="67"/>
      <c r="B11" s="47" t="s">
        <v>243</v>
      </c>
      <c r="C11" s="21" t="s">
        <v>155</v>
      </c>
      <c r="D11" s="137"/>
      <c r="F11" s="27"/>
      <c r="G11" s="27"/>
      <c r="H11" s="27"/>
      <c r="I11" s="27"/>
      <c r="J11" s="27"/>
    </row>
    <row r="12" spans="1:10" ht="18">
      <c r="A12" s="67"/>
      <c r="B12" s="47" t="s">
        <v>14</v>
      </c>
      <c r="C12" s="21" t="s">
        <v>156</v>
      </c>
      <c r="D12" s="137"/>
      <c r="F12" s="27"/>
      <c r="G12" s="27"/>
      <c r="H12" s="27"/>
      <c r="I12" s="27"/>
      <c r="J12" s="27"/>
    </row>
    <row r="13" spans="1:10" ht="18">
      <c r="A13" s="67"/>
      <c r="B13" s="47" t="s">
        <v>15</v>
      </c>
      <c r="C13" s="21" t="s">
        <v>157</v>
      </c>
      <c r="D13" s="137"/>
      <c r="F13" s="27"/>
      <c r="G13" s="27"/>
      <c r="H13" s="27"/>
      <c r="I13" s="27"/>
      <c r="J13" s="27"/>
    </row>
    <row r="14" spans="1:10" ht="18.75">
      <c r="A14" s="68" t="s">
        <v>188</v>
      </c>
      <c r="B14" s="47" t="s">
        <v>244</v>
      </c>
      <c r="C14" s="215" t="s">
        <v>150</v>
      </c>
      <c r="D14" s="216" t="str">
        <f>IF(OR(MIN(D7:D13)&lt;0,MIN(D15:D66)&lt;0),"Warning-Negative Number Entered"," ")</f>
        <v> </v>
      </c>
      <c r="F14" s="27"/>
      <c r="G14" s="27"/>
      <c r="H14" s="27"/>
      <c r="I14" s="27"/>
      <c r="J14" s="27"/>
    </row>
    <row r="15" spans="1:10" ht="18">
      <c r="A15" s="67"/>
      <c r="B15" s="210">
        <f>IF(A15&lt;&gt;"",8&amp;LOWER(CHAR(ROW(A15)+50))&amp;".","")</f>
      </c>
      <c r="C15" s="59"/>
      <c r="D15" s="137"/>
      <c r="F15" s="27"/>
      <c r="G15" s="27"/>
      <c r="H15" s="27"/>
      <c r="I15" s="27"/>
      <c r="J15" s="27"/>
    </row>
    <row r="16" spans="1:10" ht="18">
      <c r="A16" s="67"/>
      <c r="B16" s="210">
        <f aca="true" t="shared" si="0" ref="B16:B40">IF(A16&lt;&gt;"",8&amp;LOWER(CHAR(ROW(A16)+50))&amp;".","")</f>
      </c>
      <c r="C16" s="59"/>
      <c r="D16" s="137"/>
      <c r="F16" s="27"/>
      <c r="G16" s="27"/>
      <c r="H16" s="27"/>
      <c r="I16" s="27"/>
      <c r="J16" s="27"/>
    </row>
    <row r="17" spans="1:10" ht="18">
      <c r="A17" s="67"/>
      <c r="B17" s="210">
        <f t="shared" si="0"/>
      </c>
      <c r="C17" s="59"/>
      <c r="D17" s="137"/>
      <c r="F17" s="27"/>
      <c r="G17" s="27"/>
      <c r="H17" s="27"/>
      <c r="I17" s="27"/>
      <c r="J17" s="27"/>
    </row>
    <row r="18" spans="1:10" ht="18">
      <c r="A18" s="67"/>
      <c r="B18" s="210">
        <f t="shared" si="0"/>
      </c>
      <c r="C18" s="59"/>
      <c r="D18" s="137"/>
      <c r="F18" s="27"/>
      <c r="G18" s="27"/>
      <c r="H18" s="27"/>
      <c r="I18" s="27"/>
      <c r="J18" s="27"/>
    </row>
    <row r="19" spans="1:10" ht="18">
      <c r="A19" s="67"/>
      <c r="B19" s="210"/>
      <c r="C19" s="59"/>
      <c r="D19" s="137"/>
      <c r="F19" s="27"/>
      <c r="G19" s="27"/>
      <c r="H19" s="27"/>
      <c r="I19" s="27"/>
      <c r="J19" s="27"/>
    </row>
    <row r="20" spans="1:10" ht="18">
      <c r="A20" s="67"/>
      <c r="B20" s="210">
        <f t="shared" si="0"/>
      </c>
      <c r="C20" s="59"/>
      <c r="D20" s="137"/>
      <c r="F20" s="27"/>
      <c r="G20" s="27"/>
      <c r="H20" s="27"/>
      <c r="I20" s="27"/>
      <c r="J20" s="27"/>
    </row>
    <row r="21" spans="1:10" s="24" customFormat="1" ht="18.75">
      <c r="A21" s="67"/>
      <c r="B21" s="210">
        <f t="shared" si="0"/>
      </c>
      <c r="C21" s="59"/>
      <c r="D21" s="137"/>
      <c r="F21" s="23"/>
      <c r="G21" s="23"/>
      <c r="H21" s="23"/>
      <c r="I21" s="23"/>
      <c r="J21" s="23"/>
    </row>
    <row r="22" spans="1:10" ht="18">
      <c r="A22" s="67"/>
      <c r="B22" s="210">
        <f t="shared" si="0"/>
      </c>
      <c r="C22" s="59"/>
      <c r="D22" s="137"/>
      <c r="E22" s="27"/>
      <c r="F22" s="27"/>
      <c r="G22" s="27"/>
      <c r="H22" s="27"/>
      <c r="I22" s="27"/>
      <c r="J22" s="27"/>
    </row>
    <row r="23" spans="1:10" ht="18">
      <c r="A23" s="67"/>
      <c r="B23" s="210">
        <f t="shared" si="0"/>
      </c>
      <c r="C23" s="59"/>
      <c r="D23" s="137"/>
      <c r="E23" s="27"/>
      <c r="F23" s="27"/>
      <c r="G23" s="27"/>
      <c r="H23" s="27"/>
      <c r="I23" s="27"/>
      <c r="J23" s="27"/>
    </row>
    <row r="24" spans="1:10" ht="18">
      <c r="A24" s="67"/>
      <c r="B24" s="210">
        <f t="shared" si="0"/>
      </c>
      <c r="C24" s="59"/>
      <c r="D24" s="137"/>
      <c r="E24" s="27"/>
      <c r="F24" s="27"/>
      <c r="G24" s="27"/>
      <c r="H24" s="27"/>
      <c r="I24" s="27"/>
      <c r="J24" s="27"/>
    </row>
    <row r="25" spans="1:10" ht="18">
      <c r="A25" s="67"/>
      <c r="B25" s="210">
        <f t="shared" si="0"/>
      </c>
      <c r="C25" s="59"/>
      <c r="D25" s="137"/>
      <c r="E25" s="27"/>
      <c r="F25" s="27"/>
      <c r="G25" s="27"/>
      <c r="H25" s="27"/>
      <c r="I25" s="27"/>
      <c r="J25" s="27"/>
    </row>
    <row r="26" spans="1:10" ht="18">
      <c r="A26" s="67"/>
      <c r="B26" s="210">
        <f t="shared" si="0"/>
      </c>
      <c r="C26" s="59"/>
      <c r="D26" s="137"/>
      <c r="E26" s="27"/>
      <c r="F26" s="27"/>
      <c r="G26" s="27"/>
      <c r="H26" s="27"/>
      <c r="I26" s="27"/>
      <c r="J26" s="27"/>
    </row>
    <row r="27" spans="1:10" ht="18">
      <c r="A27" s="67"/>
      <c r="B27" s="210">
        <f t="shared" si="0"/>
      </c>
      <c r="C27" s="59"/>
      <c r="D27" s="137"/>
      <c r="E27" s="27"/>
      <c r="F27" s="27"/>
      <c r="G27" s="27"/>
      <c r="H27" s="27"/>
      <c r="I27" s="27"/>
      <c r="J27" s="27"/>
    </row>
    <row r="28" spans="1:10" ht="18">
      <c r="A28" s="67"/>
      <c r="B28" s="210">
        <f t="shared" si="0"/>
      </c>
      <c r="C28" s="59"/>
      <c r="D28" s="137"/>
      <c r="E28" s="27"/>
      <c r="F28" s="27"/>
      <c r="G28" s="27"/>
      <c r="H28" s="27"/>
      <c r="I28" s="27"/>
      <c r="J28" s="27"/>
    </row>
    <row r="29" spans="1:4" ht="18">
      <c r="A29" s="67"/>
      <c r="B29" s="210">
        <f t="shared" si="0"/>
      </c>
      <c r="C29" s="59"/>
      <c r="D29" s="137"/>
    </row>
    <row r="30" spans="1:4" ht="18">
      <c r="A30" s="67"/>
      <c r="B30" s="210">
        <f t="shared" si="0"/>
      </c>
      <c r="C30" s="59"/>
      <c r="D30" s="137"/>
    </row>
    <row r="31" spans="1:4" ht="18">
      <c r="A31" s="67"/>
      <c r="B31" s="210">
        <f t="shared" si="0"/>
      </c>
      <c r="C31" s="59"/>
      <c r="D31" s="137"/>
    </row>
    <row r="32" spans="1:4" ht="18">
      <c r="A32" s="67"/>
      <c r="B32" s="210">
        <f t="shared" si="0"/>
      </c>
      <c r="C32" s="59"/>
      <c r="D32" s="137"/>
    </row>
    <row r="33" spans="1:4" ht="18">
      <c r="A33" s="67"/>
      <c r="B33" s="210">
        <f t="shared" si="0"/>
      </c>
      <c r="C33" s="59"/>
      <c r="D33" s="137"/>
    </row>
    <row r="34" spans="1:4" ht="18">
      <c r="A34" s="67"/>
      <c r="B34" s="210">
        <f t="shared" si="0"/>
      </c>
      <c r="C34" s="59"/>
      <c r="D34" s="137"/>
    </row>
    <row r="35" spans="1:4" ht="18">
      <c r="A35" s="67"/>
      <c r="B35" s="210">
        <f t="shared" si="0"/>
      </c>
      <c r="C35" s="59"/>
      <c r="D35" s="137"/>
    </row>
    <row r="36" spans="1:4" ht="18">
      <c r="A36" s="67"/>
      <c r="B36" s="210">
        <f t="shared" si="0"/>
      </c>
      <c r="C36" s="59"/>
      <c r="D36" s="137"/>
    </row>
    <row r="37" spans="1:4" ht="18">
      <c r="A37" s="67"/>
      <c r="B37" s="210">
        <f t="shared" si="0"/>
      </c>
      <c r="C37" s="59"/>
      <c r="D37" s="137"/>
    </row>
    <row r="38" spans="1:4" ht="18">
      <c r="A38" s="67"/>
      <c r="B38" s="210">
        <f t="shared" si="0"/>
      </c>
      <c r="C38" s="59"/>
      <c r="D38" s="137"/>
    </row>
    <row r="39" spans="1:4" ht="18">
      <c r="A39" s="67"/>
      <c r="B39" s="210">
        <f t="shared" si="0"/>
      </c>
      <c r="C39" s="59"/>
      <c r="D39" s="137"/>
    </row>
    <row r="40" spans="1:4" ht="18">
      <c r="A40" s="67"/>
      <c r="B40" s="210">
        <f t="shared" si="0"/>
      </c>
      <c r="C40" s="59"/>
      <c r="D40" s="137"/>
    </row>
    <row r="41" spans="1:4" ht="18">
      <c r="A41" s="67"/>
      <c r="B41" s="210">
        <f>IF(A41&lt;&gt;"","8a"&amp;LOWER(CHAR(ROW(A41)+24))&amp;".","")</f>
      </c>
      <c r="C41" s="59"/>
      <c r="D41" s="137"/>
    </row>
    <row r="42" spans="1:4" ht="18">
      <c r="A42" s="67"/>
      <c r="B42" s="210">
        <f aca="true" t="shared" si="1" ref="B42:B66">IF(A42&lt;&gt;"","8a"&amp;LOWER(CHAR(ROW(A42)+24))&amp;".","")</f>
      </c>
      <c r="C42" s="59"/>
      <c r="D42" s="137"/>
    </row>
    <row r="43" spans="1:4" ht="18">
      <c r="A43" s="67"/>
      <c r="B43" s="210">
        <f t="shared" si="1"/>
      </c>
      <c r="C43" s="59"/>
      <c r="D43" s="137"/>
    </row>
    <row r="44" spans="1:4" ht="18">
      <c r="A44" s="67"/>
      <c r="B44" s="210">
        <f t="shared" si="1"/>
      </c>
      <c r="C44" s="59"/>
      <c r="D44" s="137"/>
    </row>
    <row r="45" spans="1:4" ht="18">
      <c r="A45" s="67"/>
      <c r="B45" s="210">
        <f t="shared" si="1"/>
      </c>
      <c r="C45" s="59"/>
      <c r="D45" s="137"/>
    </row>
    <row r="46" spans="1:4" ht="18">
      <c r="A46" s="67"/>
      <c r="B46" s="210">
        <f t="shared" si="1"/>
      </c>
      <c r="C46" s="59"/>
      <c r="D46" s="137"/>
    </row>
    <row r="47" spans="1:4" ht="18">
      <c r="A47" s="67"/>
      <c r="B47" s="210">
        <f t="shared" si="1"/>
      </c>
      <c r="C47" s="59"/>
      <c r="D47" s="137"/>
    </row>
    <row r="48" spans="1:4" ht="18">
      <c r="A48" s="67"/>
      <c r="B48" s="210">
        <f t="shared" si="1"/>
      </c>
      <c r="C48" s="59"/>
      <c r="D48" s="137"/>
    </row>
    <row r="49" spans="1:4" ht="18">
      <c r="A49" s="67"/>
      <c r="B49" s="210">
        <f t="shared" si="1"/>
      </c>
      <c r="C49" s="59"/>
      <c r="D49" s="137"/>
    </row>
    <row r="50" spans="1:4" ht="18">
      <c r="A50" s="67"/>
      <c r="B50" s="210">
        <f t="shared" si="1"/>
      </c>
      <c r="C50" s="59"/>
      <c r="D50" s="137"/>
    </row>
    <row r="51" spans="1:4" ht="18">
      <c r="A51" s="67"/>
      <c r="B51" s="210">
        <f t="shared" si="1"/>
      </c>
      <c r="C51" s="59"/>
      <c r="D51" s="137"/>
    </row>
    <row r="52" spans="1:4" ht="18">
      <c r="A52" s="67"/>
      <c r="B52" s="210">
        <f t="shared" si="1"/>
      </c>
      <c r="C52" s="59"/>
      <c r="D52" s="137"/>
    </row>
    <row r="53" spans="1:4" ht="18">
      <c r="A53" s="67"/>
      <c r="B53" s="210">
        <f t="shared" si="1"/>
      </c>
      <c r="C53" s="59"/>
      <c r="D53" s="137"/>
    </row>
    <row r="54" spans="1:4" ht="18">
      <c r="A54" s="67"/>
      <c r="B54" s="210">
        <f t="shared" si="1"/>
      </c>
      <c r="C54" s="59"/>
      <c r="D54" s="137"/>
    </row>
    <row r="55" spans="1:4" ht="18">
      <c r="A55" s="67"/>
      <c r="B55" s="210">
        <f t="shared" si="1"/>
      </c>
      <c r="C55" s="59"/>
      <c r="D55" s="137"/>
    </row>
    <row r="56" spans="1:4" ht="18">
      <c r="A56" s="67"/>
      <c r="B56" s="210">
        <f t="shared" si="1"/>
      </c>
      <c r="C56" s="59"/>
      <c r="D56" s="137"/>
    </row>
    <row r="57" spans="1:4" ht="18">
      <c r="A57" s="67"/>
      <c r="B57" s="210">
        <f t="shared" si="1"/>
      </c>
      <c r="C57" s="59"/>
      <c r="D57" s="137"/>
    </row>
    <row r="58" spans="1:4" ht="18">
      <c r="A58" s="67"/>
      <c r="B58" s="210">
        <f t="shared" si="1"/>
      </c>
      <c r="C58" s="59"/>
      <c r="D58" s="137"/>
    </row>
    <row r="59" spans="1:4" ht="18">
      <c r="A59" s="67"/>
      <c r="B59" s="210">
        <f t="shared" si="1"/>
      </c>
      <c r="C59" s="59"/>
      <c r="D59" s="137"/>
    </row>
    <row r="60" spans="1:4" ht="18">
      <c r="A60" s="67"/>
      <c r="B60" s="210">
        <f t="shared" si="1"/>
      </c>
      <c r="C60" s="59"/>
      <c r="D60" s="137"/>
    </row>
    <row r="61" spans="1:4" ht="18">
      <c r="A61" s="67"/>
      <c r="B61" s="210">
        <f t="shared" si="1"/>
      </c>
      <c r="C61" s="59"/>
      <c r="D61" s="137"/>
    </row>
    <row r="62" spans="1:4" ht="18">
      <c r="A62" s="67"/>
      <c r="B62" s="210">
        <f t="shared" si="1"/>
      </c>
      <c r="C62" s="59"/>
      <c r="D62" s="137"/>
    </row>
    <row r="63" spans="1:4" ht="18">
      <c r="A63" s="67"/>
      <c r="B63" s="210">
        <f t="shared" si="1"/>
      </c>
      <c r="C63" s="59"/>
      <c r="D63" s="137"/>
    </row>
    <row r="64" spans="1:4" ht="18">
      <c r="A64" s="67"/>
      <c r="B64" s="210">
        <f t="shared" si="1"/>
      </c>
      <c r="C64" s="59"/>
      <c r="D64" s="137"/>
    </row>
    <row r="65" spans="1:4" ht="18">
      <c r="A65" s="67"/>
      <c r="B65" s="210">
        <f t="shared" si="1"/>
      </c>
      <c r="C65" s="59"/>
      <c r="D65" s="137"/>
    </row>
    <row r="66" spans="1:4" ht="18">
      <c r="A66" s="67"/>
      <c r="B66" s="210">
        <f t="shared" si="1"/>
      </c>
      <c r="C66" s="59"/>
      <c r="D66" s="137"/>
    </row>
  </sheetData>
  <sheetProtection password="DDD1" sheet="1" objects="1" scenarios="1"/>
  <dataValidations count="2">
    <dataValidation type="list" showInputMessage="1" showErrorMessage="1" sqref="A15:A66 A6:A13">
      <formula1>" ,No,Yes"</formula1>
    </dataValidation>
    <dataValidation type="whole" allowBlank="1" showInputMessage="1" showErrorMessage="1" errorTitle="ALERT" error="ENTER WHOLE NUMBERS.  (MAXIMUM VALUE IS 999,999,999,999).&#10;Click Retry button." sqref="D7:D13 D15:D66">
      <formula1>-999999999999</formula1>
      <formula2>999999999999</formula2>
    </dataValidation>
  </dataValidations>
  <printOptions/>
  <pageMargins left="0.75" right="0.75" top="1" bottom="1" header="0.5" footer="0.5"/>
  <pageSetup fitToHeight="1" fitToWidth="1" horizontalDpi="600" verticalDpi="600" orientation="portrait" paperSize="5" scale="82" r:id="rId2"/>
  <ignoredErrors>
    <ignoredError sqref="B7:B8 B14 B9:B13 B15:B17" numberStoredAsText="1"/>
  </ignoredErrors>
  <drawing r:id="rId1"/>
</worksheet>
</file>

<file path=xl/worksheets/sheet7.xml><?xml version="1.0" encoding="utf-8"?>
<worksheet xmlns="http://schemas.openxmlformats.org/spreadsheetml/2006/main" xmlns:r="http://schemas.openxmlformats.org/officeDocument/2006/relationships">
  <sheetPr codeName="Sheet7" transitionEntry="1"/>
  <dimension ref="A1:L14"/>
  <sheetViews>
    <sheetView zoomScale="75" zoomScaleNormal="75" workbookViewId="0" topLeftCell="A2">
      <selection activeCell="A8" sqref="A8"/>
    </sheetView>
  </sheetViews>
  <sheetFormatPr defaultColWidth="9.00390625" defaultRowHeight="12.75"/>
  <cols>
    <col min="1" max="1" width="12.00390625" style="2" customWidth="1"/>
    <col min="2" max="2" width="58.75390625" style="2" bestFit="1" customWidth="1"/>
    <col min="3" max="3" width="12.50390625" style="2" bestFit="1" customWidth="1"/>
    <col min="4" max="4" width="12.625" style="2" bestFit="1" customWidth="1"/>
    <col min="5" max="5" width="12.50390625" style="2" bestFit="1" customWidth="1"/>
    <col min="6" max="10" width="25.625" style="2" bestFit="1" customWidth="1"/>
    <col min="11" max="11" width="27.125" style="2" bestFit="1" customWidth="1"/>
    <col min="12" max="12" width="22.00390625" style="2" customWidth="1"/>
    <col min="13" max="16384" width="12.625" style="2" customWidth="1"/>
  </cols>
  <sheetData>
    <row r="1" spans="1:12" ht="15" customHeight="1" hidden="1">
      <c r="A1" s="69">
        <f>MAX(Agency_1683_4!$1:$1)+1</f>
        <v>43</v>
      </c>
      <c r="B1" s="44">
        <f>1+A1</f>
        <v>44</v>
      </c>
      <c r="C1" s="44">
        <f aca="true" t="shared" si="0" ref="C1:K1">1+B1</f>
        <v>45</v>
      </c>
      <c r="D1" s="44">
        <f t="shared" si="0"/>
        <v>46</v>
      </c>
      <c r="E1" s="44">
        <f t="shared" si="0"/>
        <v>47</v>
      </c>
      <c r="F1" s="44">
        <f>1+E1</f>
        <v>48</v>
      </c>
      <c r="G1" s="44">
        <f t="shared" si="0"/>
        <v>49</v>
      </c>
      <c r="H1" s="44">
        <f t="shared" si="0"/>
        <v>50</v>
      </c>
      <c r="I1" s="44">
        <f t="shared" si="0"/>
        <v>51</v>
      </c>
      <c r="J1" s="44">
        <f t="shared" si="0"/>
        <v>52</v>
      </c>
      <c r="K1" s="44">
        <f t="shared" si="0"/>
        <v>53</v>
      </c>
      <c r="L1" s="44">
        <f>1+K1</f>
        <v>54</v>
      </c>
    </row>
    <row r="2" spans="1:12" ht="18">
      <c r="A2" s="70" t="str">
        <f>IF(A1&lt;=26,CONCATENATE("COLUMN ",CHAR(64+A1)),IF(MOD(A1,26)&lt;&gt;0,CONCATENATE("COLUMN ",CHAR(64+ABS(A1/26)),CHAR(64+MOD(A1,26))),CONCATENATE("COLUMN ",CHAR(64+ABS(A1/26)-1),"Z")))</f>
        <v>COLUMN AQ</v>
      </c>
      <c r="B2" s="141" t="str">
        <f>IF(B1&lt;=26,CONCATENATE("COLUMN ",CHAR(64+B1)),IF(MOD(B1,26)&lt;&gt;0,CONCATENATE("COLUMN ",CHAR(64+ABS(B1/26)),CHAR(64+MOD(B1,26))),CONCATENATE("COLUMN ",CHAR(64+ABS(B1/26)-1),"Z")))</f>
        <v>COLUMN AR</v>
      </c>
      <c r="C2" s="175" t="str">
        <f aca="true" t="shared" si="1" ref="C2:L2">IF(C1&lt;=26,CONCATENATE("COLUMN ",CHAR(64+C1)),IF(MOD(C1,26)&lt;&gt;0,CONCATENATE("COLUMN ",CHAR(64+ABS(C1/26)),CHAR(64+MOD(C1,26))),CONCATENATE("COLUMN ",CHAR(64+ABS(C1/26)-1),"Z")))</f>
        <v>COLUMN AS</v>
      </c>
      <c r="D2" s="175" t="str">
        <f t="shared" si="1"/>
        <v>COLUMN AT</v>
      </c>
      <c r="E2" s="175" t="str">
        <f t="shared" si="1"/>
        <v>COLUMN AU</v>
      </c>
      <c r="F2" s="81" t="str">
        <f t="shared" si="1"/>
        <v>COLUMN AV</v>
      </c>
      <c r="G2" s="81" t="str">
        <f t="shared" si="1"/>
        <v>COLUMN AW</v>
      </c>
      <c r="H2" s="81" t="str">
        <f t="shared" si="1"/>
        <v>COLUMN AX</v>
      </c>
      <c r="I2" s="81" t="str">
        <f t="shared" si="1"/>
        <v>COLUMN AY</v>
      </c>
      <c r="J2" s="81" t="str">
        <f t="shared" si="1"/>
        <v>COLUMN AZ</v>
      </c>
      <c r="K2" s="82" t="str">
        <f t="shared" si="1"/>
        <v>COLUMN BA</v>
      </c>
      <c r="L2" s="82" t="str">
        <f t="shared" si="1"/>
        <v>COLUMN BB</v>
      </c>
    </row>
    <row r="3" spans="1:12" ht="18">
      <c r="A3" s="135" t="s">
        <v>188</v>
      </c>
      <c r="B3" s="88" t="str">
        <f>CONCATENATE("REPORTING YEAR ",Agency_ContactInfo!B4)</f>
        <v>REPORTING YEAR 2001</v>
      </c>
      <c r="C3" s="114" t="s">
        <v>188</v>
      </c>
      <c r="D3" s="114" t="s">
        <v>188</v>
      </c>
      <c r="E3" s="114" t="s">
        <v>188</v>
      </c>
      <c r="F3" s="130" t="s">
        <v>245</v>
      </c>
      <c r="G3" s="130" t="s">
        <v>245</v>
      </c>
      <c r="H3" s="130" t="s">
        <v>245</v>
      </c>
      <c r="I3" s="130" t="s">
        <v>245</v>
      </c>
      <c r="J3" s="130" t="s">
        <v>245</v>
      </c>
      <c r="K3" s="327" t="s">
        <v>202</v>
      </c>
      <c r="L3" s="328"/>
    </row>
    <row r="4" spans="1:12" ht="18">
      <c r="A4" s="135" t="s">
        <v>188</v>
      </c>
      <c r="B4" s="135" t="s">
        <v>188</v>
      </c>
      <c r="C4" s="114" t="s">
        <v>188</v>
      </c>
      <c r="D4" s="114" t="s">
        <v>188</v>
      </c>
      <c r="E4" s="114" t="s">
        <v>188</v>
      </c>
      <c r="F4" s="130">
        <f>Agency_1683_1!F19</f>
        <v>0</v>
      </c>
      <c r="G4" s="130">
        <f>Agency_1683_1!G19</f>
        <v>0</v>
      </c>
      <c r="H4" s="130">
        <f>Agency_1683_1!H19</f>
        <v>0</v>
      </c>
      <c r="I4" s="130">
        <f>Agency_1683_1!I19</f>
        <v>0</v>
      </c>
      <c r="J4" s="130">
        <f>Agency_1683_1!J19</f>
        <v>0</v>
      </c>
      <c r="K4" s="130"/>
      <c r="L4" s="134"/>
    </row>
    <row r="5" spans="1:12" ht="18.75" customHeight="1">
      <c r="A5" s="89" t="s">
        <v>188</v>
      </c>
      <c r="B5" s="89" t="s">
        <v>188</v>
      </c>
      <c r="C5" s="237" t="s">
        <v>57</v>
      </c>
      <c r="D5" s="116"/>
      <c r="E5" s="116"/>
      <c r="F5" s="116" t="s">
        <v>188</v>
      </c>
      <c r="G5" s="116" t="s">
        <v>188</v>
      </c>
      <c r="H5" s="116" t="s">
        <v>188</v>
      </c>
      <c r="I5" s="116" t="s">
        <v>188</v>
      </c>
      <c r="J5" s="116" t="s">
        <v>188</v>
      </c>
      <c r="K5" s="116" t="s">
        <v>188</v>
      </c>
      <c r="L5" s="134"/>
    </row>
    <row r="6" spans="1:12" s="3" customFormat="1" ht="135.75" customHeight="1">
      <c r="A6" s="65" t="s">
        <v>187</v>
      </c>
      <c r="B6" s="74" t="s">
        <v>215</v>
      </c>
      <c r="C6" s="1" t="s">
        <v>96</v>
      </c>
      <c r="D6" s="1" t="s">
        <v>158</v>
      </c>
      <c r="E6" s="1" t="s">
        <v>97</v>
      </c>
      <c r="F6" s="1" t="s">
        <v>98</v>
      </c>
      <c r="G6" s="1" t="s">
        <v>58</v>
      </c>
      <c r="H6" s="1" t="s">
        <v>99</v>
      </c>
      <c r="I6" s="1" t="s">
        <v>100</v>
      </c>
      <c r="J6" s="1" t="s">
        <v>101</v>
      </c>
      <c r="K6" s="1" t="s">
        <v>213</v>
      </c>
      <c r="L6" s="219">
        <f>IF(OR(F4&lt;&gt;F12,G4&lt;&gt;G12,H4&lt;&gt;H12,I4&lt;&gt;I12,J4&lt;&gt;J12),"WARNING! Column Totals Must Match Corresponding Column Totals on Part1 , Line 7C.","")</f>
      </c>
    </row>
    <row r="7" spans="1:12" ht="39" customHeight="1">
      <c r="A7" s="68" t="s">
        <v>188</v>
      </c>
      <c r="B7" s="302" t="s">
        <v>113</v>
      </c>
      <c r="C7" s="55" t="s">
        <v>188</v>
      </c>
      <c r="D7" s="55" t="s">
        <v>188</v>
      </c>
      <c r="E7" s="55" t="s">
        <v>188</v>
      </c>
      <c r="F7" s="55" t="s">
        <v>188</v>
      </c>
      <c r="G7" s="55" t="s">
        <v>188</v>
      </c>
      <c r="H7" s="297" t="str">
        <f>IF(MIN(F8:J11)&lt;0,"Warning - Negative Number Entered"," ")</f>
        <v> </v>
      </c>
      <c r="I7" s="55" t="s">
        <v>188</v>
      </c>
      <c r="J7" s="55" t="s">
        <v>188</v>
      </c>
      <c r="K7" s="56" t="s">
        <v>188</v>
      </c>
      <c r="L7" s="206"/>
    </row>
    <row r="8" spans="1:12" ht="18">
      <c r="A8" s="67"/>
      <c r="B8" s="37" t="s">
        <v>109</v>
      </c>
      <c r="C8" s="35" t="s">
        <v>188</v>
      </c>
      <c r="D8" s="35" t="s">
        <v>188</v>
      </c>
      <c r="E8" s="35" t="s">
        <v>188</v>
      </c>
      <c r="F8" s="137"/>
      <c r="G8" s="137"/>
      <c r="H8" s="35" t="s">
        <v>188</v>
      </c>
      <c r="I8" s="137"/>
      <c r="J8" s="35" t="s">
        <v>188</v>
      </c>
      <c r="K8" s="173">
        <f>SUM(F8:J8)</f>
        <v>0</v>
      </c>
      <c r="L8" s="134"/>
    </row>
    <row r="9" spans="1:12" ht="18">
      <c r="A9" s="67"/>
      <c r="B9" s="37" t="s">
        <v>110</v>
      </c>
      <c r="C9" s="35" t="s">
        <v>188</v>
      </c>
      <c r="D9" s="35" t="s">
        <v>188</v>
      </c>
      <c r="E9" s="35" t="s">
        <v>188</v>
      </c>
      <c r="F9" s="137"/>
      <c r="G9" s="35" t="s">
        <v>188</v>
      </c>
      <c r="H9" s="137"/>
      <c r="I9" s="137"/>
      <c r="J9" s="35" t="s">
        <v>188</v>
      </c>
      <c r="K9" s="173">
        <f>SUM(F9:J9)</f>
        <v>0</v>
      </c>
      <c r="L9" s="134"/>
    </row>
    <row r="10" spans="1:11" ht="18">
      <c r="A10" s="67"/>
      <c r="B10" s="37" t="s">
        <v>111</v>
      </c>
      <c r="C10" s="35" t="s">
        <v>188</v>
      </c>
      <c r="D10" s="35" t="s">
        <v>188</v>
      </c>
      <c r="E10" s="35" t="s">
        <v>188</v>
      </c>
      <c r="F10" s="137"/>
      <c r="G10" s="137"/>
      <c r="H10" s="137"/>
      <c r="I10" s="137"/>
      <c r="J10" s="137"/>
      <c r="K10" s="173">
        <f>SUM(F10:J10)</f>
        <v>0</v>
      </c>
    </row>
    <row r="11" spans="1:11" ht="18">
      <c r="A11" s="67"/>
      <c r="B11" s="37" t="s">
        <v>112</v>
      </c>
      <c r="C11" s="35" t="s">
        <v>188</v>
      </c>
      <c r="D11" s="35" t="s">
        <v>188</v>
      </c>
      <c r="E11" s="35" t="s">
        <v>188</v>
      </c>
      <c r="F11" s="137"/>
      <c r="G11" s="137"/>
      <c r="H11" s="137"/>
      <c r="I11" s="137"/>
      <c r="J11" s="137"/>
      <c r="K11" s="173">
        <f>SUM(F11:J11)</f>
        <v>0</v>
      </c>
    </row>
    <row r="12" spans="1:11" s="24" customFormat="1" ht="18.75" customHeight="1">
      <c r="A12" s="67"/>
      <c r="B12" s="22" t="s">
        <v>4</v>
      </c>
      <c r="C12" s="35" t="s">
        <v>188</v>
      </c>
      <c r="D12" s="35" t="s">
        <v>188</v>
      </c>
      <c r="E12" s="35" t="s">
        <v>188</v>
      </c>
      <c r="F12" s="166">
        <f>SUM(F8:F11)</f>
        <v>0</v>
      </c>
      <c r="G12" s="166">
        <f>SUM(G8:G11)</f>
        <v>0</v>
      </c>
      <c r="H12" s="166">
        <f>SUM(H8:H11)</f>
        <v>0</v>
      </c>
      <c r="I12" s="166">
        <f>SUM(I8:I11)</f>
        <v>0</v>
      </c>
      <c r="J12" s="166">
        <f>SUM(J8:J11)</f>
        <v>0</v>
      </c>
      <c r="K12" s="173">
        <f>SUM(F12:J12)</f>
        <v>0</v>
      </c>
    </row>
    <row r="13" spans="2:11" ht="18">
      <c r="B13" s="8"/>
      <c r="C13" s="9"/>
      <c r="D13" s="9"/>
      <c r="E13" s="9"/>
      <c r="F13" s="9"/>
      <c r="G13" s="9"/>
      <c r="H13" s="9"/>
      <c r="I13" s="9"/>
      <c r="J13" s="9"/>
      <c r="K13" s="6"/>
    </row>
    <row r="14" ht="18">
      <c r="B14" s="8"/>
    </row>
  </sheetData>
  <sheetProtection password="DDD1" sheet="1" objects="1" scenarios="1"/>
  <mergeCells count="1">
    <mergeCell ref="K3:L3"/>
  </mergeCells>
  <dataValidations count="2">
    <dataValidation type="list" showInputMessage="1" showErrorMessage="1" sqref="A8:A12">
      <formula1>" ,No,Yes"</formula1>
    </dataValidation>
    <dataValidation type="whole" allowBlank="1" showInputMessage="1" showErrorMessage="1" errorTitle="ALERT" error="ENTER WHOLE NUMBERS.  (MAXIMUM VALUE IS 999,999,999,999).&#10;Click Retry button." sqref="J10:J11 F10:G11 I8:I11 H9:H11 F8:G8 F9">
      <formula1>-999999999999</formula1>
      <formula2>999999999999</formula2>
    </dataValidation>
  </dataValidations>
  <printOptions horizontalCentered="1"/>
  <pageMargins left="0.5" right="0.5" top="0.5" bottom="0.5" header="0.5" footer="0.5"/>
  <pageSetup horizontalDpi="300" verticalDpi="300" orientation="landscape" paperSize="5" scale="60" r:id="rId2"/>
  <drawing r:id="rId1"/>
</worksheet>
</file>

<file path=xl/worksheets/sheet8.xml><?xml version="1.0" encoding="utf-8"?>
<worksheet xmlns="http://schemas.openxmlformats.org/spreadsheetml/2006/main" xmlns:r="http://schemas.openxmlformats.org/officeDocument/2006/relationships">
  <sheetPr codeName="Sheet8"/>
  <dimension ref="A1:E100"/>
  <sheetViews>
    <sheetView zoomScale="75" zoomScaleNormal="75" workbookViewId="0" topLeftCell="A2">
      <selection activeCell="A7" sqref="A7"/>
    </sheetView>
  </sheetViews>
  <sheetFormatPr defaultColWidth="9.00390625" defaultRowHeight="12.75"/>
  <cols>
    <col min="1" max="1" width="12.25390625" style="15" customWidth="1"/>
    <col min="2" max="2" width="5.00390625" style="15" customWidth="1"/>
    <col min="3" max="3" width="23.50390625" style="15" customWidth="1"/>
    <col min="4" max="4" width="32.25390625" style="15" customWidth="1"/>
    <col min="5" max="5" width="33.50390625" style="15" customWidth="1"/>
    <col min="6" max="16384" width="9.00390625" style="15" customWidth="1"/>
  </cols>
  <sheetData>
    <row r="1" spans="1:5" ht="12.75" customHeight="1" hidden="1">
      <c r="A1" s="69">
        <f>MAX(Agency_1683_5A!$1:$1)+1</f>
        <v>55</v>
      </c>
      <c r="B1" s="44">
        <f>1+A1</f>
        <v>56</v>
      </c>
      <c r="C1" s="44">
        <f>1+B1</f>
        <v>57</v>
      </c>
      <c r="D1" s="44">
        <f>1+C1</f>
        <v>58</v>
      </c>
      <c r="E1" s="44">
        <f>1+D1</f>
        <v>59</v>
      </c>
    </row>
    <row r="2" spans="1:5" ht="18">
      <c r="A2" s="70" t="str">
        <f>IF(A1&lt;=26,CONCATENATE("COLUMN ",CHAR(64+A1)),IF(MOD(A1,26)&lt;&gt;0,CONCATENATE("COLUMN ",CHAR(64+ABS(A1/26)),CHAR(64+MOD(A1,26))),CONCATENATE("COLUMN ",CHAR(64+ABS(A1/26)-1),"Z")))</f>
        <v>COLUMN BC</v>
      </c>
      <c r="B2" s="141" t="str">
        <f>IF(B1&lt;=26,CONCATENATE("COLUMN ",CHAR(64+B1)),IF(MOD(B1,26)&lt;&gt;0,CONCATENATE("COLUMN ",CHAR(64+ABS(B1/26)),CHAR(64+MOD(B1,26))),CONCATENATE("COLUMN ",CHAR(64+ABS(B1/26)-1),"Z")))</f>
        <v>COLUMN BD</v>
      </c>
      <c r="C2" s="43" t="str">
        <f>IF(C1&lt;=26,CONCATENATE("COLUMN ",CHAR(64+C1)),IF(MOD(C1,26)&lt;&gt;0,CONCATENATE("COLUMN ",CHAR(64+ABS(C1/26)),CHAR(64+MOD(C1,26))),CONCATENATE("COLUMN ",CHAR(64+ABS(C1/26)-1),"Z")))</f>
        <v>COLUMN BE</v>
      </c>
      <c r="D2" s="43" t="str">
        <f>IF(D1&lt;=26,CONCATENATE("COLUMN ",CHAR(64+D1)),IF(MOD(D1,26)&lt;&gt;0,CONCATENATE("COLUMN ",CHAR(64+ABS(D1/26)),CHAR(64+MOD(D1,26))),CONCATENATE("COLUMN ",CHAR(64+ABS(D1/26)-1),"Z")))</f>
        <v>COLUMN BF</v>
      </c>
      <c r="E2" s="43" t="str">
        <f>IF(E1&lt;=26,CONCATENATE("COLUMN ",CHAR(64+E1)),IF(MOD(E1,26)&lt;&gt;0,CONCATENATE("COLUMN ",CHAR(64+ABS(E1/26)),CHAR(64+MOD(E1,26))),CONCATENATE("COLUMN ",CHAR(64+ABS(E1/26)-1),"Z")))</f>
        <v>COLUMN BG</v>
      </c>
    </row>
    <row r="3" spans="1:5" ht="18">
      <c r="A3" s="174" t="s">
        <v>188</v>
      </c>
      <c r="B3" s="252"/>
      <c r="C3" s="253" t="str">
        <f>CONCATENATE("REPORTING YEAR ",Agency_ContactInfo!B4)</f>
        <v>REPORTING YEAR 2001</v>
      </c>
      <c r="D3" s="254" t="s">
        <v>188</v>
      </c>
      <c r="E3" s="254" t="s">
        <v>188</v>
      </c>
    </row>
    <row r="4" spans="1:5" ht="48.75" customHeight="1">
      <c r="A4" s="248" t="s">
        <v>188</v>
      </c>
      <c r="C4" s="249" t="s">
        <v>216</v>
      </c>
      <c r="D4" s="250" t="s">
        <v>188</v>
      </c>
      <c r="E4" s="251" t="s">
        <v>188</v>
      </c>
    </row>
    <row r="5" spans="1:5" ht="36">
      <c r="A5" s="153" t="s">
        <v>187</v>
      </c>
      <c r="B5" s="153"/>
      <c r="C5" s="1" t="s">
        <v>115</v>
      </c>
      <c r="D5" s="207" t="s">
        <v>233</v>
      </c>
      <c r="E5" s="1" t="s">
        <v>217</v>
      </c>
    </row>
    <row r="6" spans="1:5" ht="18.75">
      <c r="A6" s="68" t="s">
        <v>188</v>
      </c>
      <c r="B6" s="54" t="s">
        <v>114</v>
      </c>
      <c r="C6" s="212" t="s">
        <v>188</v>
      </c>
      <c r="D6" s="159" t="s">
        <v>188</v>
      </c>
      <c r="E6" s="213" t="str">
        <f>IF(MIN(D8:E100)&lt;0,"Warning - Negative Number Entered"," ")</f>
        <v> </v>
      </c>
    </row>
    <row r="7" spans="1:5" ht="18.75">
      <c r="A7" s="67"/>
      <c r="B7" s="211"/>
      <c r="C7" s="29" t="s">
        <v>4</v>
      </c>
      <c r="D7" s="177">
        <f>SUM(D8:D100)</f>
        <v>0</v>
      </c>
      <c r="E7" s="177">
        <f>SUM(E8:E100)</f>
        <v>0</v>
      </c>
    </row>
    <row r="8" spans="1:5" ht="18">
      <c r="A8" s="67"/>
      <c r="B8" s="210">
        <f>IF(A8&lt;&gt;"",(ROW(A8)-7)&amp;".","")</f>
      </c>
      <c r="C8" s="296"/>
      <c r="D8" s="137"/>
      <c r="E8" s="137"/>
    </row>
    <row r="9" spans="1:5" ht="18">
      <c r="A9" s="67"/>
      <c r="B9" s="210">
        <f aca="true" t="shared" si="0" ref="B9:B72">IF(A9&lt;&gt;"",(ROW(A9)-7)&amp;".","")</f>
      </c>
      <c r="C9" s="296"/>
      <c r="D9" s="137"/>
      <c r="E9" s="137"/>
    </row>
    <row r="10" spans="1:5" ht="18">
      <c r="A10" s="67"/>
      <c r="B10" s="210">
        <f t="shared" si="0"/>
      </c>
      <c r="C10" s="296"/>
      <c r="D10" s="137"/>
      <c r="E10" s="137"/>
    </row>
    <row r="11" spans="1:5" ht="18">
      <c r="A11" s="67"/>
      <c r="B11" s="210">
        <f t="shared" si="0"/>
      </c>
      <c r="C11" s="296"/>
      <c r="D11" s="137"/>
      <c r="E11" s="137"/>
    </row>
    <row r="12" spans="1:5" ht="18">
      <c r="A12" s="67"/>
      <c r="B12" s="210">
        <f t="shared" si="0"/>
      </c>
      <c r="C12" s="296"/>
      <c r="D12" s="137"/>
      <c r="E12" s="137"/>
    </row>
    <row r="13" spans="1:5" ht="18">
      <c r="A13" s="67"/>
      <c r="B13" s="210">
        <f t="shared" si="0"/>
      </c>
      <c r="C13" s="296"/>
      <c r="D13" s="137"/>
      <c r="E13" s="137"/>
    </row>
    <row r="14" spans="1:5" ht="18">
      <c r="A14" s="67"/>
      <c r="B14" s="210">
        <f t="shared" si="0"/>
      </c>
      <c r="C14" s="296"/>
      <c r="D14" s="137"/>
      <c r="E14" s="137"/>
    </row>
    <row r="15" spans="1:5" ht="18">
      <c r="A15" s="67"/>
      <c r="B15" s="210">
        <f t="shared" si="0"/>
      </c>
      <c r="C15" s="296"/>
      <c r="D15" s="137"/>
      <c r="E15" s="137"/>
    </row>
    <row r="16" spans="1:5" ht="18">
      <c r="A16" s="67"/>
      <c r="B16" s="210">
        <f t="shared" si="0"/>
      </c>
      <c r="C16" s="296"/>
      <c r="D16" s="137"/>
      <c r="E16" s="137"/>
    </row>
    <row r="17" spans="1:5" ht="18">
      <c r="A17" s="67"/>
      <c r="B17" s="210">
        <f t="shared" si="0"/>
      </c>
      <c r="C17" s="296"/>
      <c r="D17" s="137"/>
      <c r="E17" s="137"/>
    </row>
    <row r="18" spans="1:5" s="38" customFormat="1" ht="19.5">
      <c r="A18" s="67"/>
      <c r="B18" s="210">
        <f t="shared" si="0"/>
      </c>
      <c r="C18" s="296"/>
      <c r="D18" s="137"/>
      <c r="E18" s="137"/>
    </row>
    <row r="19" spans="1:5" ht="18">
      <c r="A19" s="67"/>
      <c r="B19" s="210">
        <f t="shared" si="0"/>
      </c>
      <c r="C19" s="296"/>
      <c r="D19" s="137"/>
      <c r="E19" s="137"/>
    </row>
    <row r="20" spans="1:5" ht="18">
      <c r="A20" s="67"/>
      <c r="B20" s="210">
        <f t="shared" si="0"/>
      </c>
      <c r="C20" s="296"/>
      <c r="D20" s="137"/>
      <c r="E20" s="137"/>
    </row>
    <row r="21" spans="1:5" ht="18">
      <c r="A21" s="67"/>
      <c r="B21" s="210">
        <f t="shared" si="0"/>
      </c>
      <c r="C21" s="296"/>
      <c r="D21" s="137"/>
      <c r="E21" s="137"/>
    </row>
    <row r="22" spans="1:5" ht="18">
      <c r="A22" s="67"/>
      <c r="B22" s="210">
        <f t="shared" si="0"/>
      </c>
      <c r="C22" s="296"/>
      <c r="D22" s="137"/>
      <c r="E22" s="137"/>
    </row>
    <row r="23" spans="1:5" ht="18">
      <c r="A23" s="67"/>
      <c r="B23" s="210">
        <f t="shared" si="0"/>
      </c>
      <c r="C23" s="296"/>
      <c r="D23" s="137"/>
      <c r="E23" s="137"/>
    </row>
    <row r="24" spans="1:5" ht="18">
      <c r="A24" s="67"/>
      <c r="B24" s="210">
        <f t="shared" si="0"/>
      </c>
      <c r="C24" s="296"/>
      <c r="D24" s="137"/>
      <c r="E24" s="137"/>
    </row>
    <row r="25" spans="1:5" ht="18">
      <c r="A25" s="67"/>
      <c r="B25" s="210">
        <f t="shared" si="0"/>
      </c>
      <c r="C25" s="296"/>
      <c r="D25" s="137"/>
      <c r="E25" s="137"/>
    </row>
    <row r="26" spans="1:5" ht="18">
      <c r="A26" s="67"/>
      <c r="B26" s="210">
        <f t="shared" si="0"/>
      </c>
      <c r="C26" s="296"/>
      <c r="D26" s="137"/>
      <c r="E26" s="137"/>
    </row>
    <row r="27" spans="1:5" ht="18">
      <c r="A27" s="67"/>
      <c r="B27" s="210">
        <f t="shared" si="0"/>
      </c>
      <c r="C27" s="296"/>
      <c r="D27" s="137"/>
      <c r="E27" s="137"/>
    </row>
    <row r="28" spans="1:5" ht="18">
      <c r="A28" s="67"/>
      <c r="B28" s="210">
        <f t="shared" si="0"/>
      </c>
      <c r="C28" s="296"/>
      <c r="D28" s="137"/>
      <c r="E28" s="137"/>
    </row>
    <row r="29" spans="1:5" ht="18">
      <c r="A29" s="67"/>
      <c r="B29" s="210">
        <f t="shared" si="0"/>
      </c>
      <c r="C29" s="296"/>
      <c r="D29" s="137"/>
      <c r="E29" s="137"/>
    </row>
    <row r="30" spans="1:5" ht="18">
      <c r="A30" s="67"/>
      <c r="B30" s="210">
        <f t="shared" si="0"/>
      </c>
      <c r="C30" s="296"/>
      <c r="D30" s="137"/>
      <c r="E30" s="137"/>
    </row>
    <row r="31" spans="1:5" ht="18">
      <c r="A31" s="67"/>
      <c r="B31" s="210">
        <f t="shared" si="0"/>
      </c>
      <c r="C31" s="296"/>
      <c r="D31" s="137"/>
      <c r="E31" s="137"/>
    </row>
    <row r="32" spans="1:5" ht="18">
      <c r="A32" s="67"/>
      <c r="B32" s="210">
        <f t="shared" si="0"/>
      </c>
      <c r="C32" s="296"/>
      <c r="D32" s="137"/>
      <c r="E32" s="137"/>
    </row>
    <row r="33" spans="1:5" ht="18">
      <c r="A33" s="67"/>
      <c r="B33" s="210">
        <f t="shared" si="0"/>
      </c>
      <c r="C33" s="296"/>
      <c r="D33" s="137"/>
      <c r="E33" s="137"/>
    </row>
    <row r="34" spans="1:5" ht="18">
      <c r="A34" s="67"/>
      <c r="B34" s="210">
        <f t="shared" si="0"/>
      </c>
      <c r="C34" s="296"/>
      <c r="D34" s="137"/>
      <c r="E34" s="137"/>
    </row>
    <row r="35" spans="1:5" ht="18">
      <c r="A35" s="67"/>
      <c r="B35" s="210">
        <f t="shared" si="0"/>
      </c>
      <c r="C35" s="296"/>
      <c r="D35" s="137"/>
      <c r="E35" s="137"/>
    </row>
    <row r="36" spans="1:5" ht="18">
      <c r="A36" s="67"/>
      <c r="B36" s="210">
        <f t="shared" si="0"/>
      </c>
      <c r="C36" s="296"/>
      <c r="D36" s="137"/>
      <c r="E36" s="137"/>
    </row>
    <row r="37" spans="1:5" ht="18">
      <c r="A37" s="67"/>
      <c r="B37" s="210">
        <f t="shared" si="0"/>
      </c>
      <c r="C37" s="296"/>
      <c r="D37" s="137"/>
      <c r="E37" s="137"/>
    </row>
    <row r="38" spans="1:5" ht="18">
      <c r="A38" s="67"/>
      <c r="B38" s="210">
        <f t="shared" si="0"/>
      </c>
      <c r="C38" s="296"/>
      <c r="D38" s="137"/>
      <c r="E38" s="137"/>
    </row>
    <row r="39" spans="1:5" ht="18">
      <c r="A39" s="67"/>
      <c r="B39" s="210">
        <f t="shared" si="0"/>
      </c>
      <c r="C39" s="296"/>
      <c r="D39" s="137"/>
      <c r="E39" s="137"/>
    </row>
    <row r="40" spans="1:5" ht="18">
      <c r="A40" s="67"/>
      <c r="B40" s="210">
        <f t="shared" si="0"/>
      </c>
      <c r="C40" s="296"/>
      <c r="D40" s="137"/>
      <c r="E40" s="137"/>
    </row>
    <row r="41" spans="1:5" ht="18">
      <c r="A41" s="67"/>
      <c r="B41" s="210">
        <f t="shared" si="0"/>
      </c>
      <c r="C41" s="296"/>
      <c r="D41" s="137"/>
      <c r="E41" s="137"/>
    </row>
    <row r="42" spans="1:5" ht="18">
      <c r="A42" s="67"/>
      <c r="B42" s="210">
        <f t="shared" si="0"/>
      </c>
      <c r="C42" s="296"/>
      <c r="D42" s="137"/>
      <c r="E42" s="137"/>
    </row>
    <row r="43" spans="1:5" ht="18">
      <c r="A43" s="67"/>
      <c r="B43" s="210">
        <f t="shared" si="0"/>
      </c>
      <c r="C43" s="296"/>
      <c r="D43" s="137"/>
      <c r="E43" s="137"/>
    </row>
    <row r="44" spans="1:5" ht="18">
      <c r="A44" s="67"/>
      <c r="B44" s="210">
        <f t="shared" si="0"/>
      </c>
      <c r="C44" s="296"/>
      <c r="D44" s="137"/>
      <c r="E44" s="137"/>
    </row>
    <row r="45" spans="1:5" ht="18">
      <c r="A45" s="67"/>
      <c r="B45" s="210">
        <f t="shared" si="0"/>
      </c>
      <c r="C45" s="296"/>
      <c r="D45" s="137"/>
      <c r="E45" s="137"/>
    </row>
    <row r="46" spans="1:5" ht="18">
      <c r="A46" s="67"/>
      <c r="B46" s="210">
        <f t="shared" si="0"/>
      </c>
      <c r="C46" s="296"/>
      <c r="D46" s="137"/>
      <c r="E46" s="137"/>
    </row>
    <row r="47" spans="1:5" ht="18">
      <c r="A47" s="67"/>
      <c r="B47" s="210">
        <f t="shared" si="0"/>
      </c>
      <c r="C47" s="296"/>
      <c r="D47" s="137"/>
      <c r="E47" s="137"/>
    </row>
    <row r="48" spans="1:5" ht="18">
      <c r="A48" s="67"/>
      <c r="B48" s="210">
        <f t="shared" si="0"/>
      </c>
      <c r="C48" s="296"/>
      <c r="D48" s="137"/>
      <c r="E48" s="137"/>
    </row>
    <row r="49" spans="1:5" ht="18">
      <c r="A49" s="67"/>
      <c r="B49" s="210">
        <f t="shared" si="0"/>
      </c>
      <c r="C49" s="296"/>
      <c r="D49" s="137"/>
      <c r="E49" s="137"/>
    </row>
    <row r="50" spans="1:5" ht="18">
      <c r="A50" s="67"/>
      <c r="B50" s="210">
        <f t="shared" si="0"/>
      </c>
      <c r="C50" s="296"/>
      <c r="D50" s="137"/>
      <c r="E50" s="137"/>
    </row>
    <row r="51" spans="1:5" ht="18">
      <c r="A51" s="67"/>
      <c r="B51" s="210">
        <f t="shared" si="0"/>
      </c>
      <c r="C51" s="296"/>
      <c r="D51" s="137"/>
      <c r="E51" s="137"/>
    </row>
    <row r="52" spans="1:5" ht="18">
      <c r="A52" s="67"/>
      <c r="B52" s="210">
        <f t="shared" si="0"/>
      </c>
      <c r="C52" s="296"/>
      <c r="D52" s="137"/>
      <c r="E52" s="137"/>
    </row>
    <row r="53" spans="1:5" ht="18">
      <c r="A53" s="67"/>
      <c r="B53" s="210">
        <f t="shared" si="0"/>
      </c>
      <c r="C53" s="296"/>
      <c r="D53" s="137"/>
      <c r="E53" s="137"/>
    </row>
    <row r="54" spans="1:5" ht="18">
      <c r="A54" s="67"/>
      <c r="B54" s="210">
        <f t="shared" si="0"/>
      </c>
      <c r="C54" s="296"/>
      <c r="D54" s="137"/>
      <c r="E54" s="137"/>
    </row>
    <row r="55" spans="1:5" ht="18">
      <c r="A55" s="67"/>
      <c r="B55" s="210">
        <f t="shared" si="0"/>
      </c>
      <c r="C55" s="296"/>
      <c r="D55" s="137"/>
      <c r="E55" s="137"/>
    </row>
    <row r="56" spans="1:5" ht="18">
      <c r="A56" s="67"/>
      <c r="B56" s="210">
        <f t="shared" si="0"/>
      </c>
      <c r="C56" s="296"/>
      <c r="D56" s="137"/>
      <c r="E56" s="137"/>
    </row>
    <row r="57" spans="1:5" ht="18">
      <c r="A57" s="67"/>
      <c r="B57" s="210">
        <f t="shared" si="0"/>
      </c>
      <c r="C57" s="296"/>
      <c r="D57" s="137"/>
      <c r="E57" s="137"/>
    </row>
    <row r="58" spans="1:5" ht="18">
      <c r="A58" s="67"/>
      <c r="B58" s="210">
        <f t="shared" si="0"/>
      </c>
      <c r="C58" s="296"/>
      <c r="D58" s="137"/>
      <c r="E58" s="137"/>
    </row>
    <row r="59" spans="1:5" ht="18">
      <c r="A59" s="67"/>
      <c r="B59" s="210">
        <f t="shared" si="0"/>
      </c>
      <c r="C59" s="296"/>
      <c r="D59" s="137"/>
      <c r="E59" s="137"/>
    </row>
    <row r="60" spans="1:5" ht="18">
      <c r="A60" s="67"/>
      <c r="B60" s="210">
        <f t="shared" si="0"/>
      </c>
      <c r="C60" s="296"/>
      <c r="D60" s="137"/>
      <c r="E60" s="137"/>
    </row>
    <row r="61" spans="1:5" ht="18">
      <c r="A61" s="67"/>
      <c r="B61" s="210">
        <f t="shared" si="0"/>
      </c>
      <c r="C61" s="296"/>
      <c r="D61" s="137"/>
      <c r="E61" s="137"/>
    </row>
    <row r="62" spans="1:5" ht="18">
      <c r="A62" s="67"/>
      <c r="B62" s="210">
        <f t="shared" si="0"/>
      </c>
      <c r="C62" s="296"/>
      <c r="D62" s="137"/>
      <c r="E62" s="137"/>
    </row>
    <row r="63" spans="1:5" ht="18">
      <c r="A63" s="67"/>
      <c r="B63" s="210">
        <f t="shared" si="0"/>
      </c>
      <c r="C63" s="296"/>
      <c r="D63" s="137"/>
      <c r="E63" s="137"/>
    </row>
    <row r="64" spans="1:5" ht="18">
      <c r="A64" s="67"/>
      <c r="B64" s="210">
        <f t="shared" si="0"/>
      </c>
      <c r="C64" s="296"/>
      <c r="D64" s="137"/>
      <c r="E64" s="137"/>
    </row>
    <row r="65" spans="1:5" ht="18">
      <c r="A65" s="67"/>
      <c r="B65" s="210">
        <f t="shared" si="0"/>
      </c>
      <c r="C65" s="296"/>
      <c r="D65" s="137"/>
      <c r="E65" s="137"/>
    </row>
    <row r="66" spans="1:5" ht="18">
      <c r="A66" s="67"/>
      <c r="B66" s="210">
        <f t="shared" si="0"/>
      </c>
      <c r="C66" s="296"/>
      <c r="D66" s="137"/>
      <c r="E66" s="137"/>
    </row>
    <row r="67" spans="1:5" ht="18">
      <c r="A67" s="67"/>
      <c r="B67" s="210">
        <f t="shared" si="0"/>
      </c>
      <c r="C67" s="296"/>
      <c r="D67" s="137"/>
      <c r="E67" s="137"/>
    </row>
    <row r="68" spans="1:5" ht="18">
      <c r="A68" s="67"/>
      <c r="B68" s="210">
        <f t="shared" si="0"/>
      </c>
      <c r="C68" s="296"/>
      <c r="D68" s="137"/>
      <c r="E68" s="137"/>
    </row>
    <row r="69" spans="1:5" ht="18">
      <c r="A69" s="67"/>
      <c r="B69" s="210">
        <f t="shared" si="0"/>
      </c>
      <c r="C69" s="296"/>
      <c r="D69" s="137"/>
      <c r="E69" s="137"/>
    </row>
    <row r="70" spans="1:5" ht="18">
      <c r="A70" s="67"/>
      <c r="B70" s="210">
        <f t="shared" si="0"/>
      </c>
      <c r="C70" s="296"/>
      <c r="D70" s="137"/>
      <c r="E70" s="137"/>
    </row>
    <row r="71" spans="1:5" ht="18">
      <c r="A71" s="67"/>
      <c r="B71" s="210">
        <f t="shared" si="0"/>
      </c>
      <c r="C71" s="296"/>
      <c r="D71" s="137"/>
      <c r="E71" s="137"/>
    </row>
    <row r="72" spans="1:5" ht="18">
      <c r="A72" s="67"/>
      <c r="B72" s="210">
        <f t="shared" si="0"/>
      </c>
      <c r="C72" s="296"/>
      <c r="D72" s="137"/>
      <c r="E72" s="137"/>
    </row>
    <row r="73" spans="1:5" ht="18">
      <c r="A73" s="67"/>
      <c r="B73" s="210">
        <f aca="true" t="shared" si="1" ref="B73:B100">IF(A73&lt;&gt;"",(ROW(A73)-7)&amp;".","")</f>
      </c>
      <c r="C73" s="296"/>
      <c r="D73" s="137"/>
      <c r="E73" s="137"/>
    </row>
    <row r="74" spans="1:5" ht="18">
      <c r="A74" s="67"/>
      <c r="B74" s="210">
        <f t="shared" si="1"/>
      </c>
      <c r="C74" s="296"/>
      <c r="D74" s="137"/>
      <c r="E74" s="137"/>
    </row>
    <row r="75" spans="1:5" ht="18">
      <c r="A75" s="67"/>
      <c r="B75" s="210">
        <f t="shared" si="1"/>
      </c>
      <c r="C75" s="296"/>
      <c r="D75" s="137"/>
      <c r="E75" s="137"/>
    </row>
    <row r="76" spans="1:5" ht="18">
      <c r="A76" s="67"/>
      <c r="B76" s="210">
        <f t="shared" si="1"/>
      </c>
      <c r="C76" s="296"/>
      <c r="D76" s="137"/>
      <c r="E76" s="137"/>
    </row>
    <row r="77" spans="1:5" ht="18">
      <c r="A77" s="67"/>
      <c r="B77" s="210">
        <f t="shared" si="1"/>
      </c>
      <c r="C77" s="296"/>
      <c r="D77" s="137"/>
      <c r="E77" s="137"/>
    </row>
    <row r="78" spans="1:5" ht="18">
      <c r="A78" s="67"/>
      <c r="B78" s="210">
        <f t="shared" si="1"/>
      </c>
      <c r="C78" s="296"/>
      <c r="D78" s="137"/>
      <c r="E78" s="137"/>
    </row>
    <row r="79" spans="1:5" ht="18">
      <c r="A79" s="67"/>
      <c r="B79" s="210">
        <f t="shared" si="1"/>
      </c>
      <c r="C79" s="296"/>
      <c r="D79" s="137"/>
      <c r="E79" s="137"/>
    </row>
    <row r="80" spans="1:5" ht="18">
      <c r="A80" s="67"/>
      <c r="B80" s="210">
        <f t="shared" si="1"/>
      </c>
      <c r="C80" s="296"/>
      <c r="D80" s="137"/>
      <c r="E80" s="137"/>
    </row>
    <row r="81" spans="1:5" ht="18">
      <c r="A81" s="67"/>
      <c r="B81" s="210">
        <f t="shared" si="1"/>
      </c>
      <c r="C81" s="296"/>
      <c r="D81" s="137"/>
      <c r="E81" s="137"/>
    </row>
    <row r="82" spans="1:5" ht="18">
      <c r="A82" s="67"/>
      <c r="B82" s="210">
        <f t="shared" si="1"/>
      </c>
      <c r="C82" s="296"/>
      <c r="D82" s="137"/>
      <c r="E82" s="137"/>
    </row>
    <row r="83" spans="1:5" ht="18">
      <c r="A83" s="67"/>
      <c r="B83" s="210">
        <f t="shared" si="1"/>
      </c>
      <c r="C83" s="296"/>
      <c r="D83" s="137"/>
      <c r="E83" s="137"/>
    </row>
    <row r="84" spans="1:5" ht="18">
      <c r="A84" s="67"/>
      <c r="B84" s="210">
        <f t="shared" si="1"/>
      </c>
      <c r="C84" s="296"/>
      <c r="D84" s="137"/>
      <c r="E84" s="137"/>
    </row>
    <row r="85" spans="1:5" ht="18">
      <c r="A85" s="67"/>
      <c r="B85" s="210">
        <f t="shared" si="1"/>
      </c>
      <c r="C85" s="296"/>
      <c r="D85" s="137"/>
      <c r="E85" s="137"/>
    </row>
    <row r="86" spans="1:5" ht="18">
      <c r="A86" s="67"/>
      <c r="B86" s="210">
        <f t="shared" si="1"/>
      </c>
      <c r="C86" s="296"/>
      <c r="D86" s="137"/>
      <c r="E86" s="137"/>
    </row>
    <row r="87" spans="1:5" ht="18">
      <c r="A87" s="67"/>
      <c r="B87" s="210">
        <f t="shared" si="1"/>
      </c>
      <c r="C87" s="296"/>
      <c r="D87" s="137"/>
      <c r="E87" s="137"/>
    </row>
    <row r="88" spans="1:5" ht="18">
      <c r="A88" s="67"/>
      <c r="B88" s="210">
        <f t="shared" si="1"/>
      </c>
      <c r="C88" s="296"/>
      <c r="D88" s="137"/>
      <c r="E88" s="137"/>
    </row>
    <row r="89" spans="1:5" ht="18">
      <c r="A89" s="67"/>
      <c r="B89" s="210">
        <f t="shared" si="1"/>
      </c>
      <c r="C89" s="296"/>
      <c r="D89" s="137"/>
      <c r="E89" s="137"/>
    </row>
    <row r="90" spans="1:5" ht="18">
      <c r="A90" s="67"/>
      <c r="B90" s="210">
        <f t="shared" si="1"/>
      </c>
      <c r="C90" s="296"/>
      <c r="D90" s="137"/>
      <c r="E90" s="137"/>
    </row>
    <row r="91" spans="1:5" ht="18">
      <c r="A91" s="67"/>
      <c r="B91" s="210">
        <f t="shared" si="1"/>
      </c>
      <c r="C91" s="296"/>
      <c r="D91" s="137"/>
      <c r="E91" s="137"/>
    </row>
    <row r="92" spans="1:5" ht="18">
      <c r="A92" s="67"/>
      <c r="B92" s="210">
        <f t="shared" si="1"/>
      </c>
      <c r="C92" s="296"/>
      <c r="D92" s="137"/>
      <c r="E92" s="137"/>
    </row>
    <row r="93" spans="1:5" ht="18">
      <c r="A93" s="67"/>
      <c r="B93" s="210">
        <f t="shared" si="1"/>
      </c>
      <c r="C93" s="296"/>
      <c r="D93" s="137"/>
      <c r="E93" s="137"/>
    </row>
    <row r="94" spans="1:5" ht="18">
      <c r="A94" s="67"/>
      <c r="B94" s="210">
        <f t="shared" si="1"/>
      </c>
      <c r="C94" s="296"/>
      <c r="D94" s="137"/>
      <c r="E94" s="137"/>
    </row>
    <row r="95" spans="1:5" ht="18">
      <c r="A95" s="67"/>
      <c r="B95" s="210">
        <f t="shared" si="1"/>
      </c>
      <c r="C95" s="296"/>
      <c r="D95" s="137"/>
      <c r="E95" s="137"/>
    </row>
    <row r="96" spans="1:5" ht="18">
      <c r="A96" s="67"/>
      <c r="B96" s="210">
        <f t="shared" si="1"/>
      </c>
      <c r="C96" s="296"/>
      <c r="D96" s="137"/>
      <c r="E96" s="137"/>
    </row>
    <row r="97" spans="1:5" ht="18">
      <c r="A97" s="67"/>
      <c r="B97" s="210">
        <f t="shared" si="1"/>
      </c>
      <c r="C97" s="296"/>
      <c r="D97" s="137"/>
      <c r="E97" s="137"/>
    </row>
    <row r="98" spans="1:5" ht="18">
      <c r="A98" s="67"/>
      <c r="B98" s="210">
        <f t="shared" si="1"/>
      </c>
      <c r="C98" s="296"/>
      <c r="D98" s="137"/>
      <c r="E98" s="137"/>
    </row>
    <row r="99" spans="1:5" ht="18">
      <c r="A99" s="67"/>
      <c r="B99" s="210">
        <f t="shared" si="1"/>
      </c>
      <c r="C99" s="296"/>
      <c r="D99" s="137"/>
      <c r="E99" s="137"/>
    </row>
    <row r="100" spans="1:5" ht="18">
      <c r="A100" s="67"/>
      <c r="B100" s="210">
        <f t="shared" si="1"/>
      </c>
      <c r="C100" s="296"/>
      <c r="D100" s="137"/>
      <c r="E100" s="137"/>
    </row>
  </sheetData>
  <sheetProtection password="DDD1" sheet="1" objects="1" scenarios="1"/>
  <dataValidations count="3">
    <dataValidation type="date" allowBlank="1" showInputMessage="1" showErrorMessage="1" promptTitle="DATE FORMAT" prompt="MM/DD/YYYY" errorTitle="ALERT" error="INVALID DATE" sqref="C8:C100">
      <formula1>36892</formula1>
      <formula2>TODAY()</formula2>
    </dataValidation>
    <dataValidation type="list" showInputMessage="1" showErrorMessage="1" sqref="A7:A100">
      <formula1>" ,No,Yes"</formula1>
    </dataValidation>
    <dataValidation type="whole" allowBlank="1" showInputMessage="1" showErrorMessage="1" errorTitle="ALERT" error="ENTER WHOLE NUMBERS.  (MAXIMUM VALUE IS 999,999,999,999).&#10;Click Retry button." sqref="D8:E100">
      <formula1>-999999999999</formula1>
      <formula2>999999999999</formula2>
    </dataValidation>
  </dataValidations>
  <printOptions/>
  <pageMargins left="0.75" right="0.75" top="1" bottom="1" header="0.5" footer="0.5"/>
  <pageSetup horizontalDpi="600" verticalDpi="600" orientation="portrait" paperSize="5" scale="70" r:id="rId2"/>
  <drawing r:id="rId1"/>
</worksheet>
</file>

<file path=xl/worksheets/sheet9.xml><?xml version="1.0" encoding="utf-8"?>
<worksheet xmlns="http://schemas.openxmlformats.org/spreadsheetml/2006/main" xmlns:r="http://schemas.openxmlformats.org/officeDocument/2006/relationships">
  <sheetPr codeName="Sheet9" transitionEntry="1"/>
  <dimension ref="A1:M100"/>
  <sheetViews>
    <sheetView zoomScale="75" zoomScaleNormal="75" workbookViewId="0" topLeftCell="A2">
      <selection activeCell="A8" sqref="A8"/>
    </sheetView>
  </sheetViews>
  <sheetFormatPr defaultColWidth="9.00390625" defaultRowHeight="12.75"/>
  <cols>
    <col min="1" max="1" width="12.25390625" style="2" customWidth="1"/>
    <col min="2" max="2" width="6.875" style="2" customWidth="1"/>
    <col min="3" max="3" width="58.75390625" style="2" bestFit="1" customWidth="1"/>
    <col min="4" max="4" width="17.375" style="2" bestFit="1" customWidth="1"/>
    <col min="5" max="5" width="23.25390625" style="2" customWidth="1"/>
    <col min="6" max="6" width="23.875" style="2" customWidth="1"/>
    <col min="7" max="7" width="21.75390625" style="2" customWidth="1"/>
    <col min="8" max="8" width="23.375" style="2" customWidth="1"/>
    <col min="9" max="9" width="22.875" style="2" customWidth="1"/>
    <col min="10" max="10" width="22.00390625" style="2" customWidth="1"/>
    <col min="11" max="11" width="21.625" style="2" customWidth="1"/>
    <col min="12" max="12" width="23.25390625" style="2" customWidth="1"/>
    <col min="13" max="13" width="24.375" style="2" customWidth="1"/>
    <col min="14" max="16384" width="12.625" style="2" customWidth="1"/>
  </cols>
  <sheetData>
    <row r="1" spans="1:13" ht="15.75" customHeight="1" hidden="1">
      <c r="A1" s="69">
        <f>MAX(Agency_1683_5B!$1:$1)+1</f>
        <v>60</v>
      </c>
      <c r="B1" s="45">
        <f>A1+1</f>
        <v>61</v>
      </c>
      <c r="C1" s="44">
        <f aca="true" t="shared" si="0" ref="C1:K1">1+B1</f>
        <v>62</v>
      </c>
      <c r="D1" s="44">
        <f t="shared" si="0"/>
        <v>63</v>
      </c>
      <c r="E1" s="44">
        <f t="shared" si="0"/>
        <v>64</v>
      </c>
      <c r="F1" s="44">
        <f t="shared" si="0"/>
        <v>65</v>
      </c>
      <c r="G1" s="44">
        <f t="shared" si="0"/>
        <v>66</v>
      </c>
      <c r="H1" s="44">
        <f t="shared" si="0"/>
        <v>67</v>
      </c>
      <c r="I1" s="44">
        <f t="shared" si="0"/>
        <v>68</v>
      </c>
      <c r="J1" s="44">
        <f t="shared" si="0"/>
        <v>69</v>
      </c>
      <c r="K1" s="44">
        <f t="shared" si="0"/>
        <v>70</v>
      </c>
      <c r="L1" s="44">
        <f>1+K1</f>
        <v>71</v>
      </c>
      <c r="M1" s="44">
        <f>1+L1</f>
        <v>72</v>
      </c>
    </row>
    <row r="2" spans="1:13" ht="18">
      <c r="A2" s="70" t="str">
        <f>IF(A1&lt;=26,CONCATENATE("COLUMN ",CHAR(64+A1)),IF(MOD(A1,26)&lt;&gt;0,CONCATENATE("COLUMN ",CHAR(64+ABS(A1/26)),CHAR(64+MOD(A1,26))),CONCATENATE("COLUMN ",CHAR(64+ABS(A1/26)-1),"Z")))</f>
        <v>COLUMN BH</v>
      </c>
      <c r="B2" s="122" t="str">
        <f aca="true" t="shared" si="1" ref="B2:M2">IF(B1&lt;=26,CONCATENATE("COLUMN ",CHAR(64+B1)),IF(MOD(B1,26)&lt;&gt;0,CONCATENATE("COLUMN ",CHAR(64+ABS(B1/26)),CHAR(64+MOD(B1,26))),CONCATENATE("COLUMN ",CHAR(64+ABS(B1/26)-1),"Z")))</f>
        <v>COLUMN BI</v>
      </c>
      <c r="C2" s="43" t="str">
        <f t="shared" si="1"/>
        <v>COLUMN BJ</v>
      </c>
      <c r="D2" s="122" t="str">
        <f t="shared" si="1"/>
        <v>COLUMN BK</v>
      </c>
      <c r="E2" s="43" t="str">
        <f t="shared" si="1"/>
        <v>COLUMN BL</v>
      </c>
      <c r="F2" s="43" t="str">
        <f t="shared" si="1"/>
        <v>COLUMN BM</v>
      </c>
      <c r="G2" s="43" t="str">
        <f t="shared" si="1"/>
        <v>COLUMN BN</v>
      </c>
      <c r="H2" s="43" t="str">
        <f t="shared" si="1"/>
        <v>COLUMN BO</v>
      </c>
      <c r="I2" s="43" t="str">
        <f t="shared" si="1"/>
        <v>COLUMN BP</v>
      </c>
      <c r="J2" s="43" t="str">
        <f t="shared" si="1"/>
        <v>COLUMN BQ</v>
      </c>
      <c r="K2" s="43" t="str">
        <f t="shared" si="1"/>
        <v>COLUMN BR</v>
      </c>
      <c r="L2" s="43" t="str">
        <f t="shared" si="1"/>
        <v>COLUMN BS</v>
      </c>
      <c r="M2" s="43" t="str">
        <f t="shared" si="1"/>
        <v>COLUMN BT</v>
      </c>
    </row>
    <row r="3" spans="1:13" ht="18">
      <c r="A3" s="135" t="s">
        <v>188</v>
      </c>
      <c r="B3" s="135"/>
      <c r="C3" s="79" t="str">
        <f>CONCATENATE("REPORTING YEAR ",Agency_ContactInfo!B4)</f>
        <v>REPORTING YEAR 2001</v>
      </c>
      <c r="D3" s="136" t="s">
        <v>188</v>
      </c>
      <c r="E3" s="181" t="s">
        <v>218</v>
      </c>
      <c r="F3" s="181" t="s">
        <v>219</v>
      </c>
      <c r="G3" s="181" t="s">
        <v>218</v>
      </c>
      <c r="H3" s="181" t="s">
        <v>218</v>
      </c>
      <c r="I3" s="181" t="s">
        <v>218</v>
      </c>
      <c r="J3" s="181" t="s">
        <v>218</v>
      </c>
      <c r="K3" s="181" t="s">
        <v>218</v>
      </c>
      <c r="L3" s="285" t="s">
        <v>322</v>
      </c>
      <c r="M3" s="282"/>
    </row>
    <row r="4" spans="1:13" ht="18" customHeight="1">
      <c r="A4" s="182" t="s">
        <v>188</v>
      </c>
      <c r="B4" s="182"/>
      <c r="C4" s="180" t="s">
        <v>188</v>
      </c>
      <c r="D4" s="136" t="s">
        <v>188</v>
      </c>
      <c r="E4" s="130">
        <f>Agency_1683_1!D85</f>
        <v>0</v>
      </c>
      <c r="F4" s="130">
        <f>Agency_1683_1!E85</f>
        <v>0</v>
      </c>
      <c r="G4" s="130">
        <f>Agency_1683_1!F85</f>
        <v>0</v>
      </c>
      <c r="H4" s="130">
        <f>Agency_1683_1!G85</f>
        <v>0</v>
      </c>
      <c r="I4" s="130">
        <f>Agency_1683_1!H85</f>
        <v>0</v>
      </c>
      <c r="J4" s="130">
        <f>Agency_1683_1!I85</f>
        <v>0</v>
      </c>
      <c r="K4" s="130">
        <f>Agency_1683_1!J85</f>
        <v>0</v>
      </c>
      <c r="L4" s="130">
        <f>Agency_1683_1!K85</f>
        <v>0</v>
      </c>
      <c r="M4" s="157"/>
    </row>
    <row r="5" spans="1:13" ht="18.75" customHeight="1">
      <c r="A5" s="183" t="s">
        <v>188</v>
      </c>
      <c r="B5" s="214"/>
      <c r="C5" s="170" t="s">
        <v>188</v>
      </c>
      <c r="D5" s="116" t="s">
        <v>57</v>
      </c>
      <c r="E5" s="116" t="s">
        <v>188</v>
      </c>
      <c r="F5" s="116" t="s">
        <v>188</v>
      </c>
      <c r="G5" s="116" t="s">
        <v>188</v>
      </c>
      <c r="H5" s="116" t="s">
        <v>188</v>
      </c>
      <c r="I5" s="116" t="s">
        <v>188</v>
      </c>
      <c r="J5" s="116" t="s">
        <v>188</v>
      </c>
      <c r="K5" s="116" t="s">
        <v>188</v>
      </c>
      <c r="L5" s="116" t="s">
        <v>188</v>
      </c>
      <c r="M5" s="185"/>
    </row>
    <row r="6" spans="1:13" s="3" customFormat="1" ht="105">
      <c r="A6" s="153" t="s">
        <v>187</v>
      </c>
      <c r="B6" s="193"/>
      <c r="C6" s="179" t="s">
        <v>238</v>
      </c>
      <c r="D6" s="1" t="s">
        <v>96</v>
      </c>
      <c r="E6" s="1" t="s">
        <v>158</v>
      </c>
      <c r="F6" s="1" t="s">
        <v>97</v>
      </c>
      <c r="G6" s="1" t="s">
        <v>207</v>
      </c>
      <c r="H6" s="1" t="s">
        <v>58</v>
      </c>
      <c r="I6" s="1" t="s">
        <v>99</v>
      </c>
      <c r="J6" s="1" t="s">
        <v>100</v>
      </c>
      <c r="K6" s="1" t="s">
        <v>101</v>
      </c>
      <c r="L6" s="184" t="s">
        <v>213</v>
      </c>
      <c r="M6" s="218">
        <f>IF(OR(E4&lt;&gt;E8,F4&lt;&gt;F8,H4&lt;&gt;H8,I4&lt;&gt;I8,J4&lt;&gt;J8,K4&lt;&gt;K8,0),"WARNING! Column Totals Must Match Corresponding Column Totals on Part1 , Line 35","")</f>
      </c>
    </row>
    <row r="7" spans="1:13" ht="18.75">
      <c r="A7" s="68" t="s">
        <v>188</v>
      </c>
      <c r="B7" s="301" t="s">
        <v>188</v>
      </c>
      <c r="C7" s="164" t="s">
        <v>39</v>
      </c>
      <c r="D7" s="55" t="s">
        <v>188</v>
      </c>
      <c r="E7" s="55" t="s">
        <v>188</v>
      </c>
      <c r="F7" s="55" t="s">
        <v>188</v>
      </c>
      <c r="G7" s="55" t="s">
        <v>188</v>
      </c>
      <c r="H7" s="297" t="str">
        <f>IF(MIN(E9:K100)&lt;0,"Warning - Negative Number Entered"," ")</f>
        <v> </v>
      </c>
      <c r="I7" s="205" t="s">
        <v>188</v>
      </c>
      <c r="J7" s="55" t="s">
        <v>188</v>
      </c>
      <c r="K7" s="55" t="s">
        <v>188</v>
      </c>
      <c r="L7" s="55" t="s">
        <v>188</v>
      </c>
      <c r="M7" s="208"/>
    </row>
    <row r="8" spans="1:13" ht="18.75">
      <c r="A8" s="67"/>
      <c r="B8" s="68"/>
      <c r="C8" s="255" t="s">
        <v>321</v>
      </c>
      <c r="D8" s="232" t="s">
        <v>188</v>
      </c>
      <c r="E8" s="178">
        <f aca="true" t="shared" si="2" ref="E8:K8">ROUND(SUM(E9:E100)/1000,0)</f>
        <v>0</v>
      </c>
      <c r="F8" s="178">
        <f t="shared" si="2"/>
        <v>0</v>
      </c>
      <c r="G8" s="178">
        <f t="shared" si="2"/>
        <v>0</v>
      </c>
      <c r="H8" s="178">
        <f t="shared" si="2"/>
        <v>0</v>
      </c>
      <c r="I8" s="178">
        <f t="shared" si="2"/>
        <v>0</v>
      </c>
      <c r="J8" s="178">
        <f t="shared" si="2"/>
        <v>0</v>
      </c>
      <c r="K8" s="178">
        <f t="shared" si="2"/>
        <v>0</v>
      </c>
      <c r="L8" s="178">
        <f>SUM(L9:L100)/1000</f>
        <v>0</v>
      </c>
      <c r="M8" s="217"/>
    </row>
    <row r="9" spans="1:13" ht="16.5" customHeight="1">
      <c r="A9" s="67"/>
      <c r="B9" s="204">
        <f>IF(A9&lt;&gt;"",1&amp;".","")</f>
      </c>
      <c r="C9" s="49"/>
      <c r="D9" s="232"/>
      <c r="E9" s="137"/>
      <c r="F9" s="137"/>
      <c r="G9" s="178">
        <f>IF(A9&lt;&gt;"",SUM(D9:F9),"")</f>
      </c>
      <c r="H9" s="137"/>
      <c r="I9" s="137"/>
      <c r="J9" s="137"/>
      <c r="K9" s="137"/>
      <c r="L9" s="178">
        <f>IF(A9&lt;&gt;"",SUM(G9:K9),"")</f>
      </c>
      <c r="M9" s="217"/>
    </row>
    <row r="10" spans="1:13" ht="18">
      <c r="A10" s="67"/>
      <c r="B10" s="204">
        <f>IF(A10&lt;&gt;"",1+B9&amp;".","")</f>
      </c>
      <c r="C10" s="49"/>
      <c r="D10" s="232"/>
      <c r="E10" s="137"/>
      <c r="F10" s="137"/>
      <c r="G10" s="178">
        <f aca="true" t="shared" si="3" ref="G10:G73">IF(A10&lt;&gt;"",SUM(D10:F10),"")</f>
      </c>
      <c r="H10" s="137"/>
      <c r="I10" s="137"/>
      <c r="J10" s="137"/>
      <c r="K10" s="137"/>
      <c r="L10" s="178">
        <f aca="true" t="shared" si="4" ref="L10:L73">IF(A10&lt;&gt;"",SUM(G10:K10),"")</f>
      </c>
      <c r="M10" s="217"/>
    </row>
    <row r="11" spans="1:13" ht="18">
      <c r="A11" s="67"/>
      <c r="B11" s="204">
        <f aca="true" t="shared" si="5" ref="B11:B74">IF(A11&lt;&gt;"",1+B10&amp;".","")</f>
      </c>
      <c r="C11" s="49"/>
      <c r="D11" s="232"/>
      <c r="E11" s="137"/>
      <c r="F11" s="137"/>
      <c r="G11" s="178">
        <f t="shared" si="3"/>
      </c>
      <c r="H11" s="137"/>
      <c r="I11" s="137"/>
      <c r="J11" s="137"/>
      <c r="K11" s="137"/>
      <c r="L11" s="178">
        <f t="shared" si="4"/>
      </c>
      <c r="M11" s="217"/>
    </row>
    <row r="12" spans="1:13" ht="18">
      <c r="A12" s="67"/>
      <c r="B12" s="204">
        <f t="shared" si="5"/>
      </c>
      <c r="C12" s="49"/>
      <c r="D12" s="232"/>
      <c r="E12" s="137"/>
      <c r="F12" s="137"/>
      <c r="G12" s="178">
        <f t="shared" si="3"/>
      </c>
      <c r="H12" s="137"/>
      <c r="I12" s="137"/>
      <c r="J12" s="137"/>
      <c r="K12" s="137"/>
      <c r="L12" s="178">
        <f t="shared" si="4"/>
      </c>
      <c r="M12" s="217"/>
    </row>
    <row r="13" spans="1:13" ht="18">
      <c r="A13" s="67"/>
      <c r="B13" s="204">
        <f t="shared" si="5"/>
      </c>
      <c r="C13" s="49"/>
      <c r="D13" s="232"/>
      <c r="E13" s="137"/>
      <c r="F13" s="137"/>
      <c r="G13" s="178">
        <f t="shared" si="3"/>
      </c>
      <c r="H13" s="137"/>
      <c r="I13" s="137"/>
      <c r="J13" s="137"/>
      <c r="K13" s="137"/>
      <c r="L13" s="178">
        <f t="shared" si="4"/>
      </c>
      <c r="M13" s="217"/>
    </row>
    <row r="14" spans="1:13" ht="18">
      <c r="A14" s="67"/>
      <c r="B14" s="204">
        <f t="shared" si="5"/>
      </c>
      <c r="C14" s="49"/>
      <c r="D14" s="232"/>
      <c r="E14" s="137"/>
      <c r="F14" s="137"/>
      <c r="G14" s="178">
        <f t="shared" si="3"/>
      </c>
      <c r="H14" s="137"/>
      <c r="I14" s="137"/>
      <c r="J14" s="137"/>
      <c r="K14" s="137"/>
      <c r="L14" s="178">
        <f t="shared" si="4"/>
      </c>
      <c r="M14" s="217"/>
    </row>
    <row r="15" spans="1:13" ht="18">
      <c r="A15" s="67"/>
      <c r="B15" s="204">
        <f t="shared" si="5"/>
      </c>
      <c r="C15" s="49"/>
      <c r="D15" s="232"/>
      <c r="E15" s="137"/>
      <c r="F15" s="137"/>
      <c r="G15" s="178">
        <f t="shared" si="3"/>
      </c>
      <c r="H15" s="137"/>
      <c r="I15" s="137"/>
      <c r="J15" s="137"/>
      <c r="K15" s="137"/>
      <c r="L15" s="178">
        <f t="shared" si="4"/>
      </c>
      <c r="M15" s="217"/>
    </row>
    <row r="16" spans="1:13" ht="18">
      <c r="A16" s="67"/>
      <c r="B16" s="204">
        <f t="shared" si="5"/>
      </c>
      <c r="C16" s="49"/>
      <c r="D16" s="232"/>
      <c r="E16" s="137"/>
      <c r="F16" s="137"/>
      <c r="G16" s="178">
        <f t="shared" si="3"/>
      </c>
      <c r="H16" s="137"/>
      <c r="I16" s="137"/>
      <c r="J16" s="137"/>
      <c r="K16" s="137"/>
      <c r="L16" s="178">
        <f t="shared" si="4"/>
      </c>
      <c r="M16" s="217"/>
    </row>
    <row r="17" spans="1:13" ht="18">
      <c r="A17" s="67"/>
      <c r="B17" s="204">
        <f t="shared" si="5"/>
      </c>
      <c r="C17" s="49"/>
      <c r="D17" s="232"/>
      <c r="E17" s="137"/>
      <c r="F17" s="137"/>
      <c r="G17" s="178">
        <f t="shared" si="3"/>
      </c>
      <c r="H17" s="137"/>
      <c r="I17" s="137"/>
      <c r="J17" s="137"/>
      <c r="K17" s="137"/>
      <c r="L17" s="178">
        <f t="shared" si="4"/>
      </c>
      <c r="M17" s="217"/>
    </row>
    <row r="18" spans="1:13" ht="18">
      <c r="A18" s="67"/>
      <c r="B18" s="204">
        <f t="shared" si="5"/>
      </c>
      <c r="C18" s="49"/>
      <c r="D18" s="232"/>
      <c r="E18" s="137"/>
      <c r="F18" s="137"/>
      <c r="G18" s="178">
        <f t="shared" si="3"/>
      </c>
      <c r="H18" s="137"/>
      <c r="I18" s="137"/>
      <c r="J18" s="137"/>
      <c r="K18" s="137"/>
      <c r="L18" s="178">
        <f t="shared" si="4"/>
      </c>
      <c r="M18" s="217"/>
    </row>
    <row r="19" spans="1:13" ht="18">
      <c r="A19" s="67"/>
      <c r="B19" s="204">
        <f t="shared" si="5"/>
      </c>
      <c r="C19" s="49"/>
      <c r="D19" s="232"/>
      <c r="E19" s="137"/>
      <c r="F19" s="137"/>
      <c r="G19" s="178">
        <f t="shared" si="3"/>
      </c>
      <c r="H19" s="137"/>
      <c r="I19" s="137"/>
      <c r="J19" s="137"/>
      <c r="K19" s="137"/>
      <c r="L19" s="178">
        <f t="shared" si="4"/>
      </c>
      <c r="M19" s="217"/>
    </row>
    <row r="20" spans="1:13" ht="18">
      <c r="A20" s="67"/>
      <c r="B20" s="204">
        <f t="shared" si="5"/>
      </c>
      <c r="C20" s="49"/>
      <c r="D20" s="232"/>
      <c r="E20" s="137"/>
      <c r="F20" s="137"/>
      <c r="G20" s="178">
        <f t="shared" si="3"/>
      </c>
      <c r="H20" s="137"/>
      <c r="I20" s="137"/>
      <c r="J20" s="137"/>
      <c r="K20" s="137"/>
      <c r="L20" s="178">
        <f t="shared" si="4"/>
      </c>
      <c r="M20" s="217"/>
    </row>
    <row r="21" spans="1:13" ht="18">
      <c r="A21" s="67"/>
      <c r="B21" s="204">
        <f t="shared" si="5"/>
      </c>
      <c r="C21" s="49"/>
      <c r="D21" s="232"/>
      <c r="E21" s="137"/>
      <c r="F21" s="137"/>
      <c r="G21" s="178">
        <f t="shared" si="3"/>
      </c>
      <c r="H21" s="137"/>
      <c r="I21" s="137"/>
      <c r="J21" s="137"/>
      <c r="K21" s="137"/>
      <c r="L21" s="178">
        <f t="shared" si="4"/>
      </c>
      <c r="M21" s="217"/>
    </row>
    <row r="22" spans="1:13" ht="18">
      <c r="A22" s="67"/>
      <c r="B22" s="204">
        <f t="shared" si="5"/>
      </c>
      <c r="C22" s="49"/>
      <c r="D22" s="232"/>
      <c r="E22" s="137"/>
      <c r="F22" s="137"/>
      <c r="G22" s="178">
        <f t="shared" si="3"/>
      </c>
      <c r="H22" s="137"/>
      <c r="I22" s="137"/>
      <c r="J22" s="137"/>
      <c r="K22" s="137"/>
      <c r="L22" s="178">
        <f t="shared" si="4"/>
      </c>
      <c r="M22" s="217"/>
    </row>
    <row r="23" spans="1:13" ht="18">
      <c r="A23" s="67"/>
      <c r="B23" s="204">
        <f t="shared" si="5"/>
      </c>
      <c r="C23" s="49"/>
      <c r="D23" s="232"/>
      <c r="E23" s="137"/>
      <c r="F23" s="137"/>
      <c r="G23" s="178">
        <f t="shared" si="3"/>
      </c>
      <c r="H23" s="137"/>
      <c r="I23" s="137"/>
      <c r="J23" s="137"/>
      <c r="K23" s="137"/>
      <c r="L23" s="178">
        <f t="shared" si="4"/>
      </c>
      <c r="M23" s="217"/>
    </row>
    <row r="24" spans="1:13" s="24" customFormat="1" ht="18.75" customHeight="1">
      <c r="A24" s="67"/>
      <c r="B24" s="204">
        <f t="shared" si="5"/>
      </c>
      <c r="C24" s="49"/>
      <c r="D24" s="232"/>
      <c r="E24" s="137"/>
      <c r="F24" s="137"/>
      <c r="G24" s="178">
        <f t="shared" si="3"/>
      </c>
      <c r="H24" s="137"/>
      <c r="I24" s="137"/>
      <c r="J24" s="137"/>
      <c r="K24" s="137"/>
      <c r="L24" s="178">
        <f t="shared" si="4"/>
      </c>
      <c r="M24" s="217"/>
    </row>
    <row r="25" spans="1:13" ht="18">
      <c r="A25" s="67"/>
      <c r="B25" s="204">
        <f t="shared" si="5"/>
      </c>
      <c r="C25" s="49"/>
      <c r="D25" s="232"/>
      <c r="E25" s="137"/>
      <c r="F25" s="137"/>
      <c r="G25" s="178">
        <f t="shared" si="3"/>
      </c>
      <c r="H25" s="137"/>
      <c r="I25" s="137"/>
      <c r="J25" s="137"/>
      <c r="K25" s="137"/>
      <c r="L25" s="178">
        <f t="shared" si="4"/>
      </c>
      <c r="M25" s="217"/>
    </row>
    <row r="26" spans="1:13" ht="18">
      <c r="A26" s="67"/>
      <c r="B26" s="204">
        <f t="shared" si="5"/>
      </c>
      <c r="C26" s="49"/>
      <c r="D26" s="232"/>
      <c r="E26" s="137"/>
      <c r="F26" s="137"/>
      <c r="G26" s="178">
        <f t="shared" si="3"/>
      </c>
      <c r="H26" s="137"/>
      <c r="I26" s="137"/>
      <c r="J26" s="137"/>
      <c r="K26" s="137"/>
      <c r="L26" s="178">
        <f t="shared" si="4"/>
      </c>
      <c r="M26" s="217"/>
    </row>
    <row r="27" spans="1:13" ht="18">
      <c r="A27" s="67"/>
      <c r="B27" s="204">
        <f t="shared" si="5"/>
      </c>
      <c r="C27" s="49"/>
      <c r="D27" s="232"/>
      <c r="E27" s="137"/>
      <c r="F27" s="137"/>
      <c r="G27" s="178">
        <f t="shared" si="3"/>
      </c>
      <c r="H27" s="137"/>
      <c r="I27" s="137"/>
      <c r="J27" s="137"/>
      <c r="K27" s="137"/>
      <c r="L27" s="178">
        <f t="shared" si="4"/>
      </c>
      <c r="M27" s="217"/>
    </row>
    <row r="28" spans="1:13" ht="18">
      <c r="A28" s="67"/>
      <c r="B28" s="204">
        <f t="shared" si="5"/>
      </c>
      <c r="C28" s="49"/>
      <c r="D28" s="232"/>
      <c r="E28" s="137"/>
      <c r="F28" s="137"/>
      <c r="G28" s="178">
        <f t="shared" si="3"/>
      </c>
      <c r="H28" s="137"/>
      <c r="I28" s="137"/>
      <c r="J28" s="137"/>
      <c r="K28" s="137"/>
      <c r="L28" s="178">
        <f t="shared" si="4"/>
      </c>
      <c r="M28" s="217"/>
    </row>
    <row r="29" spans="1:13" ht="18">
      <c r="A29" s="67"/>
      <c r="B29" s="204">
        <f t="shared" si="5"/>
      </c>
      <c r="C29" s="49"/>
      <c r="D29" s="232"/>
      <c r="E29" s="137"/>
      <c r="F29" s="137"/>
      <c r="G29" s="178">
        <f t="shared" si="3"/>
      </c>
      <c r="H29" s="137"/>
      <c r="I29" s="137"/>
      <c r="J29" s="137"/>
      <c r="K29" s="137"/>
      <c r="L29" s="178">
        <f t="shared" si="4"/>
      </c>
      <c r="M29" s="217"/>
    </row>
    <row r="30" spans="1:13" ht="18">
      <c r="A30" s="67"/>
      <c r="B30" s="204">
        <f t="shared" si="5"/>
      </c>
      <c r="C30" s="49"/>
      <c r="D30" s="232"/>
      <c r="E30" s="137"/>
      <c r="F30" s="137"/>
      <c r="G30" s="178">
        <f t="shared" si="3"/>
      </c>
      <c r="H30" s="137"/>
      <c r="I30" s="137"/>
      <c r="J30" s="137"/>
      <c r="K30" s="137"/>
      <c r="L30" s="178">
        <f t="shared" si="4"/>
      </c>
      <c r="M30" s="217"/>
    </row>
    <row r="31" spans="1:13" ht="18">
      <c r="A31" s="67"/>
      <c r="B31" s="204">
        <f t="shared" si="5"/>
      </c>
      <c r="C31" s="49"/>
      <c r="D31" s="232"/>
      <c r="E31" s="137"/>
      <c r="F31" s="137"/>
      <c r="G31" s="178">
        <f t="shared" si="3"/>
      </c>
      <c r="H31" s="137"/>
      <c r="I31" s="137"/>
      <c r="J31" s="137"/>
      <c r="K31" s="137"/>
      <c r="L31" s="178">
        <f t="shared" si="4"/>
      </c>
      <c r="M31" s="217"/>
    </row>
    <row r="32" spans="1:13" ht="18">
      <c r="A32" s="67"/>
      <c r="B32" s="204">
        <f t="shared" si="5"/>
      </c>
      <c r="C32" s="49"/>
      <c r="D32" s="232"/>
      <c r="E32" s="137"/>
      <c r="F32" s="137"/>
      <c r="G32" s="178">
        <f t="shared" si="3"/>
      </c>
      <c r="H32" s="137"/>
      <c r="I32" s="137"/>
      <c r="J32" s="137"/>
      <c r="K32" s="137"/>
      <c r="L32" s="178">
        <f t="shared" si="4"/>
      </c>
      <c r="M32" s="217"/>
    </row>
    <row r="33" spans="1:13" ht="18">
      <c r="A33" s="67"/>
      <c r="B33" s="204">
        <f t="shared" si="5"/>
      </c>
      <c r="C33" s="49"/>
      <c r="D33" s="232"/>
      <c r="E33" s="137"/>
      <c r="F33" s="137"/>
      <c r="G33" s="178">
        <f t="shared" si="3"/>
      </c>
      <c r="H33" s="137"/>
      <c r="I33" s="137"/>
      <c r="J33" s="137"/>
      <c r="K33" s="137"/>
      <c r="L33" s="178">
        <f t="shared" si="4"/>
      </c>
      <c r="M33" s="217"/>
    </row>
    <row r="34" spans="1:13" ht="18">
      <c r="A34" s="67"/>
      <c r="B34" s="204">
        <f t="shared" si="5"/>
      </c>
      <c r="C34" s="49"/>
      <c r="D34" s="232"/>
      <c r="E34" s="137"/>
      <c r="F34" s="137"/>
      <c r="G34" s="178">
        <f t="shared" si="3"/>
      </c>
      <c r="H34" s="137"/>
      <c r="I34" s="137"/>
      <c r="J34" s="137"/>
      <c r="K34" s="137"/>
      <c r="L34" s="178">
        <f t="shared" si="4"/>
      </c>
      <c r="M34" s="217"/>
    </row>
    <row r="35" spans="1:13" ht="18">
      <c r="A35" s="67"/>
      <c r="B35" s="204">
        <f t="shared" si="5"/>
      </c>
      <c r="C35" s="49"/>
      <c r="D35" s="232"/>
      <c r="E35" s="137"/>
      <c r="F35" s="137"/>
      <c r="G35" s="178">
        <f t="shared" si="3"/>
      </c>
      <c r="H35" s="137"/>
      <c r="I35" s="137"/>
      <c r="J35" s="137"/>
      <c r="K35" s="137"/>
      <c r="L35" s="178">
        <f t="shared" si="4"/>
      </c>
      <c r="M35" s="217"/>
    </row>
    <row r="36" spans="1:13" ht="18">
      <c r="A36" s="67"/>
      <c r="B36" s="204">
        <f t="shared" si="5"/>
      </c>
      <c r="C36" s="49"/>
      <c r="D36" s="232"/>
      <c r="E36" s="137"/>
      <c r="F36" s="137"/>
      <c r="G36" s="178">
        <f t="shared" si="3"/>
      </c>
      <c r="H36" s="137"/>
      <c r="I36" s="137"/>
      <c r="J36" s="137"/>
      <c r="K36" s="137"/>
      <c r="L36" s="178">
        <f t="shared" si="4"/>
      </c>
      <c r="M36" s="217"/>
    </row>
    <row r="37" spans="1:13" ht="18">
      <c r="A37" s="67"/>
      <c r="B37" s="204">
        <f t="shared" si="5"/>
      </c>
      <c r="C37" s="49"/>
      <c r="D37" s="232"/>
      <c r="E37" s="137"/>
      <c r="F37" s="137"/>
      <c r="G37" s="178">
        <f t="shared" si="3"/>
      </c>
      <c r="H37" s="137"/>
      <c r="I37" s="137"/>
      <c r="J37" s="137"/>
      <c r="K37" s="137"/>
      <c r="L37" s="178">
        <f t="shared" si="4"/>
      </c>
      <c r="M37" s="217"/>
    </row>
    <row r="38" spans="1:13" ht="18">
      <c r="A38" s="67"/>
      <c r="B38" s="204">
        <f t="shared" si="5"/>
      </c>
      <c r="C38" s="49"/>
      <c r="D38" s="232"/>
      <c r="E38" s="137"/>
      <c r="F38" s="137"/>
      <c r="G38" s="178">
        <f t="shared" si="3"/>
      </c>
      <c r="H38" s="137"/>
      <c r="I38" s="137"/>
      <c r="J38" s="137"/>
      <c r="K38" s="137"/>
      <c r="L38" s="178">
        <f t="shared" si="4"/>
      </c>
      <c r="M38" s="217"/>
    </row>
    <row r="39" spans="1:13" ht="18">
      <c r="A39" s="67"/>
      <c r="B39" s="204">
        <f t="shared" si="5"/>
      </c>
      <c r="C39" s="49"/>
      <c r="D39" s="232"/>
      <c r="E39" s="137"/>
      <c r="F39" s="137"/>
      <c r="G39" s="178">
        <f t="shared" si="3"/>
      </c>
      <c r="H39" s="137"/>
      <c r="I39" s="137"/>
      <c r="J39" s="137"/>
      <c r="K39" s="137"/>
      <c r="L39" s="178">
        <f t="shared" si="4"/>
      </c>
      <c r="M39" s="217"/>
    </row>
    <row r="40" spans="1:13" ht="18">
      <c r="A40" s="67"/>
      <c r="B40" s="204">
        <f t="shared" si="5"/>
      </c>
      <c r="C40" s="49"/>
      <c r="D40" s="232"/>
      <c r="E40" s="137"/>
      <c r="F40" s="137"/>
      <c r="G40" s="178">
        <f t="shared" si="3"/>
      </c>
      <c r="H40" s="137"/>
      <c r="I40" s="137"/>
      <c r="J40" s="137"/>
      <c r="K40" s="137"/>
      <c r="L40" s="178">
        <f t="shared" si="4"/>
      </c>
      <c r="M40" s="217"/>
    </row>
    <row r="41" spans="1:13" ht="18">
      <c r="A41" s="67"/>
      <c r="B41" s="204">
        <f t="shared" si="5"/>
      </c>
      <c r="C41" s="49"/>
      <c r="D41" s="232"/>
      <c r="E41" s="137"/>
      <c r="F41" s="137"/>
      <c r="G41" s="178">
        <f t="shared" si="3"/>
      </c>
      <c r="H41" s="137"/>
      <c r="I41" s="137"/>
      <c r="J41" s="137"/>
      <c r="K41" s="137"/>
      <c r="L41" s="178">
        <f t="shared" si="4"/>
      </c>
      <c r="M41" s="217"/>
    </row>
    <row r="42" spans="1:13" ht="18">
      <c r="A42" s="67"/>
      <c r="B42" s="204">
        <f t="shared" si="5"/>
      </c>
      <c r="C42" s="49"/>
      <c r="D42" s="232"/>
      <c r="E42" s="137"/>
      <c r="F42" s="137"/>
      <c r="G42" s="178">
        <f t="shared" si="3"/>
      </c>
      <c r="H42" s="137"/>
      <c r="I42" s="137"/>
      <c r="J42" s="137"/>
      <c r="K42" s="137"/>
      <c r="L42" s="178">
        <f t="shared" si="4"/>
      </c>
      <c r="M42" s="217"/>
    </row>
    <row r="43" spans="1:13" ht="18">
      <c r="A43" s="67"/>
      <c r="B43" s="204">
        <f t="shared" si="5"/>
      </c>
      <c r="C43" s="49"/>
      <c r="D43" s="232"/>
      <c r="E43" s="137"/>
      <c r="F43" s="137"/>
      <c r="G43" s="178">
        <f t="shared" si="3"/>
      </c>
      <c r="H43" s="137"/>
      <c r="I43" s="137"/>
      <c r="J43" s="137"/>
      <c r="K43" s="137"/>
      <c r="L43" s="178">
        <f t="shared" si="4"/>
      </c>
      <c r="M43" s="217"/>
    </row>
    <row r="44" spans="1:13" ht="18">
      <c r="A44" s="67"/>
      <c r="B44" s="204">
        <f t="shared" si="5"/>
      </c>
      <c r="C44" s="49"/>
      <c r="D44" s="232"/>
      <c r="E44" s="137"/>
      <c r="F44" s="137"/>
      <c r="G44" s="178">
        <f t="shared" si="3"/>
      </c>
      <c r="H44" s="137"/>
      <c r="I44" s="137"/>
      <c r="J44" s="137"/>
      <c r="K44" s="137"/>
      <c r="L44" s="178">
        <f t="shared" si="4"/>
      </c>
      <c r="M44" s="217"/>
    </row>
    <row r="45" spans="1:13" ht="18">
      <c r="A45" s="67"/>
      <c r="B45" s="204">
        <f t="shared" si="5"/>
      </c>
      <c r="C45" s="49"/>
      <c r="D45" s="232"/>
      <c r="E45" s="137"/>
      <c r="F45" s="137"/>
      <c r="G45" s="178">
        <f t="shared" si="3"/>
      </c>
      <c r="H45" s="137"/>
      <c r="I45" s="137"/>
      <c r="J45" s="137"/>
      <c r="K45" s="137"/>
      <c r="L45" s="178">
        <f t="shared" si="4"/>
      </c>
      <c r="M45" s="217"/>
    </row>
    <row r="46" spans="1:13" ht="18">
      <c r="A46" s="67"/>
      <c r="B46" s="204">
        <f t="shared" si="5"/>
      </c>
      <c r="C46" s="49"/>
      <c r="D46" s="232"/>
      <c r="E46" s="137"/>
      <c r="F46" s="137"/>
      <c r="G46" s="178">
        <f t="shared" si="3"/>
      </c>
      <c r="H46" s="137"/>
      <c r="I46" s="137"/>
      <c r="J46" s="137"/>
      <c r="K46" s="137"/>
      <c r="L46" s="178">
        <f t="shared" si="4"/>
      </c>
      <c r="M46" s="217"/>
    </row>
    <row r="47" spans="1:13" ht="18">
      <c r="A47" s="67"/>
      <c r="B47" s="204">
        <f t="shared" si="5"/>
      </c>
      <c r="C47" s="49"/>
      <c r="D47" s="232"/>
      <c r="E47" s="137"/>
      <c r="F47" s="137"/>
      <c r="G47" s="178">
        <f t="shared" si="3"/>
      </c>
      <c r="H47" s="137"/>
      <c r="I47" s="137"/>
      <c r="J47" s="137"/>
      <c r="K47" s="137"/>
      <c r="L47" s="178">
        <f t="shared" si="4"/>
      </c>
      <c r="M47" s="217"/>
    </row>
    <row r="48" spans="1:13" ht="18">
      <c r="A48" s="67"/>
      <c r="B48" s="204">
        <f t="shared" si="5"/>
      </c>
      <c r="C48" s="49"/>
      <c r="D48" s="232"/>
      <c r="E48" s="137"/>
      <c r="F48" s="137"/>
      <c r="G48" s="178">
        <f t="shared" si="3"/>
      </c>
      <c r="H48" s="137"/>
      <c r="I48" s="137"/>
      <c r="J48" s="137"/>
      <c r="K48" s="137"/>
      <c r="L48" s="178">
        <f t="shared" si="4"/>
      </c>
      <c r="M48" s="217"/>
    </row>
    <row r="49" spans="1:13" ht="18">
      <c r="A49" s="67"/>
      <c r="B49" s="204">
        <f t="shared" si="5"/>
      </c>
      <c r="C49" s="49"/>
      <c r="D49" s="232"/>
      <c r="E49" s="137"/>
      <c r="F49" s="137"/>
      <c r="G49" s="178">
        <f t="shared" si="3"/>
      </c>
      <c r="H49" s="137"/>
      <c r="I49" s="137"/>
      <c r="J49" s="137"/>
      <c r="K49" s="137"/>
      <c r="L49" s="178">
        <f t="shared" si="4"/>
      </c>
      <c r="M49" s="217"/>
    </row>
    <row r="50" spans="1:13" ht="18">
      <c r="A50" s="67"/>
      <c r="B50" s="204">
        <f t="shared" si="5"/>
      </c>
      <c r="C50" s="49"/>
      <c r="D50" s="232"/>
      <c r="E50" s="137"/>
      <c r="F50" s="137"/>
      <c r="G50" s="178">
        <f t="shared" si="3"/>
      </c>
      <c r="H50" s="137"/>
      <c r="I50" s="137"/>
      <c r="J50" s="137"/>
      <c r="K50" s="137"/>
      <c r="L50" s="178">
        <f t="shared" si="4"/>
      </c>
      <c r="M50" s="217"/>
    </row>
    <row r="51" spans="1:13" ht="18">
      <c r="A51" s="67"/>
      <c r="B51" s="204">
        <f t="shared" si="5"/>
      </c>
      <c r="C51" s="49"/>
      <c r="D51" s="232"/>
      <c r="E51" s="137"/>
      <c r="F51" s="137"/>
      <c r="G51" s="178">
        <f t="shared" si="3"/>
      </c>
      <c r="H51" s="137"/>
      <c r="I51" s="137"/>
      <c r="J51" s="137"/>
      <c r="K51" s="137"/>
      <c r="L51" s="178">
        <f t="shared" si="4"/>
      </c>
      <c r="M51" s="217"/>
    </row>
    <row r="52" spans="1:13" ht="18">
      <c r="A52" s="67"/>
      <c r="B52" s="204">
        <f t="shared" si="5"/>
      </c>
      <c r="C52" s="49"/>
      <c r="D52" s="232"/>
      <c r="E52" s="137"/>
      <c r="F52" s="137"/>
      <c r="G52" s="178">
        <f t="shared" si="3"/>
      </c>
      <c r="H52" s="137"/>
      <c r="I52" s="137"/>
      <c r="J52" s="137"/>
      <c r="K52" s="137"/>
      <c r="L52" s="178">
        <f t="shared" si="4"/>
      </c>
      <c r="M52" s="217"/>
    </row>
    <row r="53" spans="1:13" ht="18">
      <c r="A53" s="67"/>
      <c r="B53" s="204">
        <f t="shared" si="5"/>
      </c>
      <c r="C53" s="49"/>
      <c r="D53" s="232"/>
      <c r="E53" s="137"/>
      <c r="F53" s="137"/>
      <c r="G53" s="178">
        <f t="shared" si="3"/>
      </c>
      <c r="H53" s="137"/>
      <c r="I53" s="137"/>
      <c r="J53" s="137"/>
      <c r="K53" s="137"/>
      <c r="L53" s="178">
        <f t="shared" si="4"/>
      </c>
      <c r="M53" s="217"/>
    </row>
    <row r="54" spans="1:13" ht="18">
      <c r="A54" s="67"/>
      <c r="B54" s="204">
        <f t="shared" si="5"/>
      </c>
      <c r="C54" s="49"/>
      <c r="D54" s="232"/>
      <c r="E54" s="137"/>
      <c r="F54" s="137"/>
      <c r="G54" s="178">
        <f t="shared" si="3"/>
      </c>
      <c r="H54" s="137"/>
      <c r="I54" s="137"/>
      <c r="J54" s="137"/>
      <c r="K54" s="137"/>
      <c r="L54" s="178">
        <f t="shared" si="4"/>
      </c>
      <c r="M54" s="217"/>
    </row>
    <row r="55" spans="1:13" ht="18">
      <c r="A55" s="67"/>
      <c r="B55" s="204">
        <f t="shared" si="5"/>
      </c>
      <c r="C55" s="49"/>
      <c r="D55" s="232"/>
      <c r="E55" s="137"/>
      <c r="F55" s="137"/>
      <c r="G55" s="178">
        <f t="shared" si="3"/>
      </c>
      <c r="H55" s="137"/>
      <c r="I55" s="137"/>
      <c r="J55" s="137"/>
      <c r="K55" s="137"/>
      <c r="L55" s="178">
        <f t="shared" si="4"/>
      </c>
      <c r="M55" s="217"/>
    </row>
    <row r="56" spans="1:13" ht="18">
      <c r="A56" s="67"/>
      <c r="B56" s="204">
        <f t="shared" si="5"/>
      </c>
      <c r="C56" s="49"/>
      <c r="D56" s="232"/>
      <c r="E56" s="137"/>
      <c r="F56" s="137"/>
      <c r="G56" s="178">
        <f t="shared" si="3"/>
      </c>
      <c r="H56" s="137"/>
      <c r="I56" s="137"/>
      <c r="J56" s="137"/>
      <c r="K56" s="137"/>
      <c r="L56" s="178">
        <f t="shared" si="4"/>
      </c>
      <c r="M56" s="217"/>
    </row>
    <row r="57" spans="1:13" ht="18">
      <c r="A57" s="67"/>
      <c r="B57" s="204">
        <f t="shared" si="5"/>
      </c>
      <c r="C57" s="49"/>
      <c r="D57" s="232"/>
      <c r="E57" s="137"/>
      <c r="F57" s="137"/>
      <c r="G57" s="178">
        <f t="shared" si="3"/>
      </c>
      <c r="H57" s="137"/>
      <c r="I57" s="137"/>
      <c r="J57" s="137"/>
      <c r="K57" s="137"/>
      <c r="L57" s="178">
        <f t="shared" si="4"/>
      </c>
      <c r="M57" s="217"/>
    </row>
    <row r="58" spans="1:13" ht="18">
      <c r="A58" s="67"/>
      <c r="B58" s="204">
        <f t="shared" si="5"/>
      </c>
      <c r="C58" s="49"/>
      <c r="D58" s="232"/>
      <c r="E58" s="137"/>
      <c r="F58" s="137"/>
      <c r="G58" s="178">
        <f t="shared" si="3"/>
      </c>
      <c r="H58" s="137"/>
      <c r="I58" s="137"/>
      <c r="J58" s="137"/>
      <c r="K58" s="137"/>
      <c r="L58" s="178">
        <f t="shared" si="4"/>
      </c>
      <c r="M58" s="217"/>
    </row>
    <row r="59" spans="1:13" ht="18">
      <c r="A59" s="67"/>
      <c r="B59" s="204">
        <f t="shared" si="5"/>
      </c>
      <c r="C59" s="49"/>
      <c r="D59" s="232"/>
      <c r="E59" s="137"/>
      <c r="F59" s="137"/>
      <c r="G59" s="178">
        <f t="shared" si="3"/>
      </c>
      <c r="H59" s="137"/>
      <c r="I59" s="137"/>
      <c r="J59" s="137"/>
      <c r="K59" s="137"/>
      <c r="L59" s="178">
        <f t="shared" si="4"/>
      </c>
      <c r="M59" s="217"/>
    </row>
    <row r="60" spans="1:13" ht="18">
      <c r="A60" s="67"/>
      <c r="B60" s="204">
        <f t="shared" si="5"/>
      </c>
      <c r="C60" s="49"/>
      <c r="D60" s="232"/>
      <c r="E60" s="137"/>
      <c r="F60" s="137"/>
      <c r="G60" s="178">
        <f t="shared" si="3"/>
      </c>
      <c r="H60" s="137"/>
      <c r="I60" s="137"/>
      <c r="J60" s="137"/>
      <c r="K60" s="137"/>
      <c r="L60" s="178">
        <f t="shared" si="4"/>
      </c>
      <c r="M60" s="217"/>
    </row>
    <row r="61" spans="1:13" ht="18">
      <c r="A61" s="67"/>
      <c r="B61" s="204">
        <f t="shared" si="5"/>
      </c>
      <c r="C61" s="49"/>
      <c r="D61" s="232"/>
      <c r="E61" s="137"/>
      <c r="F61" s="137"/>
      <c r="G61" s="178">
        <f t="shared" si="3"/>
      </c>
      <c r="H61" s="137"/>
      <c r="I61" s="137"/>
      <c r="J61" s="137"/>
      <c r="K61" s="137"/>
      <c r="L61" s="178">
        <f t="shared" si="4"/>
      </c>
      <c r="M61" s="217"/>
    </row>
    <row r="62" spans="1:13" ht="18">
      <c r="A62" s="67"/>
      <c r="B62" s="204">
        <f t="shared" si="5"/>
      </c>
      <c r="C62" s="49"/>
      <c r="D62" s="232"/>
      <c r="E62" s="137"/>
      <c r="F62" s="137"/>
      <c r="G62" s="178">
        <f t="shared" si="3"/>
      </c>
      <c r="H62" s="137"/>
      <c r="I62" s="137"/>
      <c r="J62" s="137"/>
      <c r="K62" s="137"/>
      <c r="L62" s="178">
        <f t="shared" si="4"/>
      </c>
      <c r="M62" s="217"/>
    </row>
    <row r="63" spans="1:13" ht="18">
      <c r="A63" s="67"/>
      <c r="B63" s="204">
        <f t="shared" si="5"/>
      </c>
      <c r="C63" s="49"/>
      <c r="D63" s="232"/>
      <c r="E63" s="137"/>
      <c r="F63" s="137"/>
      <c r="G63" s="178">
        <f t="shared" si="3"/>
      </c>
      <c r="H63" s="137"/>
      <c r="I63" s="137"/>
      <c r="J63" s="137"/>
      <c r="K63" s="137"/>
      <c r="L63" s="178">
        <f t="shared" si="4"/>
      </c>
      <c r="M63" s="217"/>
    </row>
    <row r="64" spans="1:13" ht="18">
      <c r="A64" s="67"/>
      <c r="B64" s="204">
        <f t="shared" si="5"/>
      </c>
      <c r="C64" s="49"/>
      <c r="D64" s="232"/>
      <c r="E64" s="137"/>
      <c r="F64" s="137"/>
      <c r="G64" s="178">
        <f t="shared" si="3"/>
      </c>
      <c r="H64" s="137"/>
      <c r="I64" s="137"/>
      <c r="J64" s="137"/>
      <c r="K64" s="137"/>
      <c r="L64" s="178">
        <f t="shared" si="4"/>
      </c>
      <c r="M64" s="217"/>
    </row>
    <row r="65" spans="1:13" ht="18">
      <c r="A65" s="67"/>
      <c r="B65" s="204">
        <f t="shared" si="5"/>
      </c>
      <c r="C65" s="49"/>
      <c r="D65" s="232"/>
      <c r="E65" s="137"/>
      <c r="F65" s="137"/>
      <c r="G65" s="178">
        <f t="shared" si="3"/>
      </c>
      <c r="H65" s="137"/>
      <c r="I65" s="137"/>
      <c r="J65" s="137"/>
      <c r="K65" s="137"/>
      <c r="L65" s="178">
        <f t="shared" si="4"/>
      </c>
      <c r="M65" s="217"/>
    </row>
    <row r="66" spans="1:13" ht="18">
      <c r="A66" s="67"/>
      <c r="B66" s="204">
        <f t="shared" si="5"/>
      </c>
      <c r="C66" s="49"/>
      <c r="D66" s="232"/>
      <c r="E66" s="137"/>
      <c r="F66" s="137"/>
      <c r="G66" s="178">
        <f t="shared" si="3"/>
      </c>
      <c r="H66" s="137"/>
      <c r="I66" s="137"/>
      <c r="J66" s="137"/>
      <c r="K66" s="137"/>
      <c r="L66" s="178">
        <f t="shared" si="4"/>
      </c>
      <c r="M66" s="217"/>
    </row>
    <row r="67" spans="1:13" ht="18">
      <c r="A67" s="67"/>
      <c r="B67" s="204">
        <f t="shared" si="5"/>
      </c>
      <c r="C67" s="49"/>
      <c r="D67" s="232"/>
      <c r="E67" s="137"/>
      <c r="F67" s="137"/>
      <c r="G67" s="178">
        <f t="shared" si="3"/>
      </c>
      <c r="H67" s="137"/>
      <c r="I67" s="137"/>
      <c r="J67" s="137"/>
      <c r="K67" s="137"/>
      <c r="L67" s="178">
        <f t="shared" si="4"/>
      </c>
      <c r="M67" s="217"/>
    </row>
    <row r="68" spans="1:13" ht="18">
      <c r="A68" s="67"/>
      <c r="B68" s="204">
        <f t="shared" si="5"/>
      </c>
      <c r="C68" s="49"/>
      <c r="D68" s="232"/>
      <c r="E68" s="137"/>
      <c r="F68" s="137"/>
      <c r="G68" s="178">
        <f t="shared" si="3"/>
      </c>
      <c r="H68" s="137"/>
      <c r="I68" s="137"/>
      <c r="J68" s="137"/>
      <c r="K68" s="137"/>
      <c r="L68" s="178">
        <f t="shared" si="4"/>
      </c>
      <c r="M68" s="217"/>
    </row>
    <row r="69" spans="1:13" ht="18">
      <c r="A69" s="67"/>
      <c r="B69" s="204">
        <f t="shared" si="5"/>
      </c>
      <c r="C69" s="49"/>
      <c r="D69" s="232"/>
      <c r="E69" s="137"/>
      <c r="F69" s="137"/>
      <c r="G69" s="178">
        <f t="shared" si="3"/>
      </c>
      <c r="H69" s="137"/>
      <c r="I69" s="137"/>
      <c r="J69" s="137"/>
      <c r="K69" s="137"/>
      <c r="L69" s="178">
        <f t="shared" si="4"/>
      </c>
      <c r="M69" s="217"/>
    </row>
    <row r="70" spans="1:13" ht="18">
      <c r="A70" s="67"/>
      <c r="B70" s="204">
        <f t="shared" si="5"/>
      </c>
      <c r="C70" s="49"/>
      <c r="D70" s="232"/>
      <c r="E70" s="137"/>
      <c r="F70" s="137"/>
      <c r="G70" s="178">
        <f t="shared" si="3"/>
      </c>
      <c r="H70" s="137"/>
      <c r="I70" s="137"/>
      <c r="J70" s="137"/>
      <c r="K70" s="137"/>
      <c r="L70" s="178">
        <f t="shared" si="4"/>
      </c>
      <c r="M70" s="217"/>
    </row>
    <row r="71" spans="1:13" ht="18">
      <c r="A71" s="67"/>
      <c r="B71" s="204">
        <f t="shared" si="5"/>
      </c>
      <c r="C71" s="49"/>
      <c r="D71" s="232"/>
      <c r="E71" s="137"/>
      <c r="F71" s="137"/>
      <c r="G71" s="178">
        <f t="shared" si="3"/>
      </c>
      <c r="H71" s="137"/>
      <c r="I71" s="137"/>
      <c r="J71" s="137"/>
      <c r="K71" s="137"/>
      <c r="L71" s="178">
        <f t="shared" si="4"/>
      </c>
      <c r="M71" s="217"/>
    </row>
    <row r="72" spans="1:13" ht="18">
      <c r="A72" s="67"/>
      <c r="B72" s="204">
        <f t="shared" si="5"/>
      </c>
      <c r="C72" s="49"/>
      <c r="D72" s="232"/>
      <c r="E72" s="137"/>
      <c r="F72" s="137"/>
      <c r="G72" s="178">
        <f t="shared" si="3"/>
      </c>
      <c r="H72" s="137"/>
      <c r="I72" s="137"/>
      <c r="J72" s="137"/>
      <c r="K72" s="137"/>
      <c r="L72" s="178">
        <f t="shared" si="4"/>
      </c>
      <c r="M72" s="217"/>
    </row>
    <row r="73" spans="1:13" ht="18">
      <c r="A73" s="67"/>
      <c r="B73" s="204">
        <f t="shared" si="5"/>
      </c>
      <c r="C73" s="49"/>
      <c r="D73" s="232"/>
      <c r="E73" s="137"/>
      <c r="F73" s="137"/>
      <c r="G73" s="178">
        <f t="shared" si="3"/>
      </c>
      <c r="H73" s="137"/>
      <c r="I73" s="137"/>
      <c r="J73" s="137"/>
      <c r="K73" s="137"/>
      <c r="L73" s="178">
        <f t="shared" si="4"/>
      </c>
      <c r="M73" s="217"/>
    </row>
    <row r="74" spans="1:13" ht="18">
      <c r="A74" s="67"/>
      <c r="B74" s="204">
        <f t="shared" si="5"/>
      </c>
      <c r="C74" s="49"/>
      <c r="D74" s="232"/>
      <c r="E74" s="137"/>
      <c r="F74" s="137"/>
      <c r="G74" s="178">
        <f aca="true" t="shared" si="6" ref="G74:G100">IF(A74&lt;&gt;"",SUM(D74:F74),"")</f>
      </c>
      <c r="H74" s="137"/>
      <c r="I74" s="137"/>
      <c r="J74" s="137"/>
      <c r="K74" s="137"/>
      <c r="L74" s="178">
        <f aca="true" t="shared" si="7" ref="L74:L100">IF(A74&lt;&gt;"",SUM(G74:K74),"")</f>
      </c>
      <c r="M74" s="217"/>
    </row>
    <row r="75" spans="1:13" ht="18">
      <c r="A75" s="67"/>
      <c r="B75" s="204">
        <f aca="true" t="shared" si="8" ref="B75:B100">IF(A75&lt;&gt;"",1+B74&amp;".","")</f>
      </c>
      <c r="C75" s="49"/>
      <c r="D75" s="232"/>
      <c r="E75" s="137"/>
      <c r="F75" s="137"/>
      <c r="G75" s="178">
        <f t="shared" si="6"/>
      </c>
      <c r="H75" s="137"/>
      <c r="I75" s="137"/>
      <c r="J75" s="137"/>
      <c r="K75" s="137"/>
      <c r="L75" s="178">
        <f t="shared" si="7"/>
      </c>
      <c r="M75" s="217"/>
    </row>
    <row r="76" spans="1:13" ht="18">
      <c r="A76" s="67"/>
      <c r="B76" s="204">
        <f t="shared" si="8"/>
      </c>
      <c r="C76" s="49"/>
      <c r="D76" s="232"/>
      <c r="E76" s="137"/>
      <c r="F76" s="137"/>
      <c r="G76" s="178">
        <f t="shared" si="6"/>
      </c>
      <c r="H76" s="137"/>
      <c r="I76" s="137"/>
      <c r="J76" s="137"/>
      <c r="K76" s="137"/>
      <c r="L76" s="178">
        <f t="shared" si="7"/>
      </c>
      <c r="M76" s="217"/>
    </row>
    <row r="77" spans="1:13" ht="18">
      <c r="A77" s="67"/>
      <c r="B77" s="204">
        <f t="shared" si="8"/>
      </c>
      <c r="C77" s="49"/>
      <c r="D77" s="232"/>
      <c r="E77" s="137"/>
      <c r="F77" s="137"/>
      <c r="G77" s="178">
        <f t="shared" si="6"/>
      </c>
      <c r="H77" s="137"/>
      <c r="I77" s="137"/>
      <c r="J77" s="137"/>
      <c r="K77" s="137"/>
      <c r="L77" s="178">
        <f t="shared" si="7"/>
      </c>
      <c r="M77" s="217"/>
    </row>
    <row r="78" spans="1:13" ht="18">
      <c r="A78" s="67"/>
      <c r="B78" s="204">
        <f t="shared" si="8"/>
      </c>
      <c r="C78" s="49"/>
      <c r="D78" s="232"/>
      <c r="E78" s="137"/>
      <c r="F78" s="137"/>
      <c r="G78" s="178">
        <f t="shared" si="6"/>
      </c>
      <c r="H78" s="137"/>
      <c r="I78" s="137"/>
      <c r="J78" s="137"/>
      <c r="K78" s="137"/>
      <c r="L78" s="178">
        <f t="shared" si="7"/>
      </c>
      <c r="M78" s="217"/>
    </row>
    <row r="79" spans="1:13" ht="18">
      <c r="A79" s="67"/>
      <c r="B79" s="204">
        <f t="shared" si="8"/>
      </c>
      <c r="C79" s="49"/>
      <c r="D79" s="232"/>
      <c r="E79" s="137"/>
      <c r="F79" s="137"/>
      <c r="G79" s="178">
        <f t="shared" si="6"/>
      </c>
      <c r="H79" s="137"/>
      <c r="I79" s="137"/>
      <c r="J79" s="137"/>
      <c r="K79" s="137"/>
      <c r="L79" s="178">
        <f t="shared" si="7"/>
      </c>
      <c r="M79" s="217"/>
    </row>
    <row r="80" spans="1:13" ht="18">
      <c r="A80" s="67"/>
      <c r="B80" s="204">
        <f t="shared" si="8"/>
      </c>
      <c r="C80" s="49"/>
      <c r="D80" s="232"/>
      <c r="E80" s="137"/>
      <c r="F80" s="137"/>
      <c r="G80" s="178">
        <f t="shared" si="6"/>
      </c>
      <c r="H80" s="137"/>
      <c r="I80" s="137"/>
      <c r="J80" s="137"/>
      <c r="K80" s="137"/>
      <c r="L80" s="178">
        <f t="shared" si="7"/>
      </c>
      <c r="M80" s="217"/>
    </row>
    <row r="81" spans="1:13" ht="18">
      <c r="A81" s="67"/>
      <c r="B81" s="204">
        <f t="shared" si="8"/>
      </c>
      <c r="C81" s="49"/>
      <c r="D81" s="232"/>
      <c r="E81" s="137"/>
      <c r="F81" s="137"/>
      <c r="G81" s="178">
        <f t="shared" si="6"/>
      </c>
      <c r="H81" s="137"/>
      <c r="I81" s="137"/>
      <c r="J81" s="137"/>
      <c r="K81" s="137"/>
      <c r="L81" s="178">
        <f t="shared" si="7"/>
      </c>
      <c r="M81" s="217"/>
    </row>
    <row r="82" spans="1:13" ht="18">
      <c r="A82" s="67"/>
      <c r="B82" s="204">
        <f t="shared" si="8"/>
      </c>
      <c r="C82" s="49"/>
      <c r="D82" s="232"/>
      <c r="E82" s="137"/>
      <c r="F82" s="137"/>
      <c r="G82" s="178">
        <f t="shared" si="6"/>
      </c>
      <c r="H82" s="137"/>
      <c r="I82" s="137"/>
      <c r="J82" s="137"/>
      <c r="K82" s="137"/>
      <c r="L82" s="178">
        <f t="shared" si="7"/>
      </c>
      <c r="M82" s="217"/>
    </row>
    <row r="83" spans="1:13" ht="18">
      <c r="A83" s="67"/>
      <c r="B83" s="204">
        <f t="shared" si="8"/>
      </c>
      <c r="C83" s="49"/>
      <c r="D83" s="232"/>
      <c r="E83" s="137"/>
      <c r="F83" s="137"/>
      <c r="G83" s="178">
        <f t="shared" si="6"/>
      </c>
      <c r="H83" s="137"/>
      <c r="I83" s="137"/>
      <c r="J83" s="137"/>
      <c r="K83" s="137"/>
      <c r="L83" s="178">
        <f t="shared" si="7"/>
      </c>
      <c r="M83" s="217"/>
    </row>
    <row r="84" spans="1:13" ht="18">
      <c r="A84" s="67"/>
      <c r="B84" s="204">
        <f t="shared" si="8"/>
      </c>
      <c r="C84" s="49"/>
      <c r="D84" s="232"/>
      <c r="E84" s="137"/>
      <c r="F84" s="137"/>
      <c r="G84" s="178">
        <f t="shared" si="6"/>
      </c>
      <c r="H84" s="137"/>
      <c r="I84" s="137"/>
      <c r="J84" s="137"/>
      <c r="K84" s="137"/>
      <c r="L84" s="178">
        <f t="shared" si="7"/>
      </c>
      <c r="M84" s="217"/>
    </row>
    <row r="85" spans="1:13" ht="18">
      <c r="A85" s="67"/>
      <c r="B85" s="204">
        <f t="shared" si="8"/>
      </c>
      <c r="C85" s="49"/>
      <c r="D85" s="232"/>
      <c r="E85" s="137"/>
      <c r="F85" s="137"/>
      <c r="G85" s="178">
        <f t="shared" si="6"/>
      </c>
      <c r="H85" s="137"/>
      <c r="I85" s="137"/>
      <c r="J85" s="137"/>
      <c r="K85" s="137"/>
      <c r="L85" s="178">
        <f t="shared" si="7"/>
      </c>
      <c r="M85" s="217"/>
    </row>
    <row r="86" spans="1:13" ht="18">
      <c r="A86" s="67"/>
      <c r="B86" s="204">
        <f t="shared" si="8"/>
      </c>
      <c r="C86" s="49"/>
      <c r="D86" s="232"/>
      <c r="E86" s="137"/>
      <c r="F86" s="137"/>
      <c r="G86" s="178">
        <f t="shared" si="6"/>
      </c>
      <c r="H86" s="137"/>
      <c r="I86" s="137"/>
      <c r="J86" s="137"/>
      <c r="K86" s="137"/>
      <c r="L86" s="178">
        <f t="shared" si="7"/>
      </c>
      <c r="M86" s="217"/>
    </row>
    <row r="87" spans="1:13" ht="18">
      <c r="A87" s="67"/>
      <c r="B87" s="204">
        <f t="shared" si="8"/>
      </c>
      <c r="C87" s="49"/>
      <c r="D87" s="232"/>
      <c r="E87" s="137"/>
      <c r="F87" s="137"/>
      <c r="G87" s="178">
        <f t="shared" si="6"/>
      </c>
      <c r="H87" s="137"/>
      <c r="I87" s="137"/>
      <c r="J87" s="137"/>
      <c r="K87" s="137"/>
      <c r="L87" s="178">
        <f t="shared" si="7"/>
      </c>
      <c r="M87" s="217"/>
    </row>
    <row r="88" spans="1:13" ht="18">
      <c r="A88" s="67"/>
      <c r="B88" s="204">
        <f t="shared" si="8"/>
      </c>
      <c r="C88" s="49"/>
      <c r="D88" s="232"/>
      <c r="E88" s="137"/>
      <c r="F88" s="137"/>
      <c r="G88" s="178">
        <f t="shared" si="6"/>
      </c>
      <c r="H88" s="137"/>
      <c r="I88" s="137"/>
      <c r="J88" s="137"/>
      <c r="K88" s="137"/>
      <c r="L88" s="178">
        <f t="shared" si="7"/>
      </c>
      <c r="M88" s="217"/>
    </row>
    <row r="89" spans="1:13" ht="18">
      <c r="A89" s="67"/>
      <c r="B89" s="204">
        <f t="shared" si="8"/>
      </c>
      <c r="C89" s="49"/>
      <c r="D89" s="232"/>
      <c r="E89" s="137"/>
      <c r="F89" s="137"/>
      <c r="G89" s="178">
        <f t="shared" si="6"/>
      </c>
      <c r="H89" s="137"/>
      <c r="I89" s="137"/>
      <c r="J89" s="137"/>
      <c r="K89" s="137"/>
      <c r="L89" s="178">
        <f t="shared" si="7"/>
      </c>
      <c r="M89" s="217"/>
    </row>
    <row r="90" spans="1:13" ht="18">
      <c r="A90" s="67"/>
      <c r="B90" s="204">
        <f t="shared" si="8"/>
      </c>
      <c r="C90" s="49"/>
      <c r="D90" s="232"/>
      <c r="E90" s="137"/>
      <c r="F90" s="137"/>
      <c r="G90" s="178">
        <f t="shared" si="6"/>
      </c>
      <c r="H90" s="137"/>
      <c r="I90" s="137"/>
      <c r="J90" s="137"/>
      <c r="K90" s="137"/>
      <c r="L90" s="178">
        <f t="shared" si="7"/>
      </c>
      <c r="M90" s="217"/>
    </row>
    <row r="91" spans="1:13" ht="18">
      <c r="A91" s="67"/>
      <c r="B91" s="204">
        <f t="shared" si="8"/>
      </c>
      <c r="C91" s="49"/>
      <c r="D91" s="232"/>
      <c r="E91" s="137"/>
      <c r="F91" s="137"/>
      <c r="G91" s="178">
        <f t="shared" si="6"/>
      </c>
      <c r="H91" s="137"/>
      <c r="I91" s="137"/>
      <c r="J91" s="137"/>
      <c r="K91" s="137"/>
      <c r="L91" s="178">
        <f t="shared" si="7"/>
      </c>
      <c r="M91" s="217"/>
    </row>
    <row r="92" spans="1:13" ht="18">
      <c r="A92" s="67"/>
      <c r="B92" s="204">
        <f t="shared" si="8"/>
      </c>
      <c r="C92" s="49"/>
      <c r="D92" s="232"/>
      <c r="E92" s="137"/>
      <c r="F92" s="137"/>
      <c r="G92" s="178">
        <f t="shared" si="6"/>
      </c>
      <c r="H92" s="137"/>
      <c r="I92" s="137"/>
      <c r="J92" s="137"/>
      <c r="K92" s="137"/>
      <c r="L92" s="178">
        <f t="shared" si="7"/>
      </c>
      <c r="M92" s="217"/>
    </row>
    <row r="93" spans="1:13" ht="18">
      <c r="A93" s="67"/>
      <c r="B93" s="204">
        <f t="shared" si="8"/>
      </c>
      <c r="C93" s="49"/>
      <c r="D93" s="232"/>
      <c r="E93" s="137"/>
      <c r="F93" s="137"/>
      <c r="G93" s="178">
        <f t="shared" si="6"/>
      </c>
      <c r="H93" s="137"/>
      <c r="I93" s="137"/>
      <c r="J93" s="137"/>
      <c r="K93" s="137"/>
      <c r="L93" s="178">
        <f t="shared" si="7"/>
      </c>
      <c r="M93" s="217"/>
    </row>
    <row r="94" spans="1:13" ht="18">
      <c r="A94" s="67"/>
      <c r="B94" s="204">
        <f t="shared" si="8"/>
      </c>
      <c r="C94" s="49"/>
      <c r="D94" s="232"/>
      <c r="E94" s="137"/>
      <c r="F94" s="137"/>
      <c r="G94" s="178">
        <f t="shared" si="6"/>
      </c>
      <c r="H94" s="137"/>
      <c r="I94" s="137"/>
      <c r="J94" s="137"/>
      <c r="K94" s="137"/>
      <c r="L94" s="178">
        <f t="shared" si="7"/>
      </c>
      <c r="M94" s="217"/>
    </row>
    <row r="95" spans="1:13" ht="18">
      <c r="A95" s="67"/>
      <c r="B95" s="204">
        <f t="shared" si="8"/>
      </c>
      <c r="C95" s="49"/>
      <c r="D95" s="232"/>
      <c r="E95" s="137"/>
      <c r="F95" s="137"/>
      <c r="G95" s="178">
        <f t="shared" si="6"/>
      </c>
      <c r="H95" s="137"/>
      <c r="I95" s="137"/>
      <c r="J95" s="137"/>
      <c r="K95" s="137"/>
      <c r="L95" s="178">
        <f t="shared" si="7"/>
      </c>
      <c r="M95" s="217"/>
    </row>
    <row r="96" spans="1:13" ht="18">
      <c r="A96" s="67"/>
      <c r="B96" s="204">
        <f t="shared" si="8"/>
      </c>
      <c r="C96" s="49"/>
      <c r="D96" s="232"/>
      <c r="E96" s="137"/>
      <c r="F96" s="137"/>
      <c r="G96" s="178">
        <f t="shared" si="6"/>
      </c>
      <c r="H96" s="137"/>
      <c r="I96" s="137"/>
      <c r="J96" s="137"/>
      <c r="K96" s="137"/>
      <c r="L96" s="178">
        <f t="shared" si="7"/>
      </c>
      <c r="M96" s="217"/>
    </row>
    <row r="97" spans="1:13" ht="18">
      <c r="A97" s="67"/>
      <c r="B97" s="204">
        <f t="shared" si="8"/>
      </c>
      <c r="C97" s="49"/>
      <c r="D97" s="232"/>
      <c r="E97" s="137"/>
      <c r="F97" s="137"/>
      <c r="G97" s="178">
        <f t="shared" si="6"/>
      </c>
      <c r="H97" s="137"/>
      <c r="I97" s="137"/>
      <c r="J97" s="137"/>
      <c r="K97" s="137"/>
      <c r="L97" s="178">
        <f t="shared" si="7"/>
      </c>
      <c r="M97" s="217"/>
    </row>
    <row r="98" spans="1:13" ht="18">
      <c r="A98" s="67"/>
      <c r="B98" s="204">
        <f t="shared" si="8"/>
      </c>
      <c r="C98" s="49"/>
      <c r="D98" s="232"/>
      <c r="E98" s="137"/>
      <c r="F98" s="137"/>
      <c r="G98" s="178">
        <f t="shared" si="6"/>
      </c>
      <c r="H98" s="137"/>
      <c r="I98" s="137"/>
      <c r="J98" s="137"/>
      <c r="K98" s="137"/>
      <c r="L98" s="178">
        <f t="shared" si="7"/>
      </c>
      <c r="M98" s="217"/>
    </row>
    <row r="99" spans="1:13" ht="18">
      <c r="A99" s="67"/>
      <c r="B99" s="204">
        <f t="shared" si="8"/>
      </c>
      <c r="C99" s="49"/>
      <c r="D99" s="232"/>
      <c r="E99" s="137"/>
      <c r="F99" s="137"/>
      <c r="G99" s="178">
        <f t="shared" si="6"/>
      </c>
      <c r="H99" s="137"/>
      <c r="I99" s="137"/>
      <c r="J99" s="137"/>
      <c r="K99" s="137"/>
      <c r="L99" s="178">
        <f t="shared" si="7"/>
      </c>
      <c r="M99" s="217"/>
    </row>
    <row r="100" spans="1:13" ht="18">
      <c r="A100" s="67"/>
      <c r="B100" s="204">
        <f t="shared" si="8"/>
      </c>
      <c r="C100" s="49"/>
      <c r="D100" s="232"/>
      <c r="E100" s="137"/>
      <c r="F100" s="137"/>
      <c r="G100" s="178">
        <f t="shared" si="6"/>
      </c>
      <c r="H100" s="137"/>
      <c r="I100" s="137"/>
      <c r="J100" s="137"/>
      <c r="K100" s="137"/>
      <c r="L100" s="178">
        <f t="shared" si="7"/>
      </c>
      <c r="M100" s="217"/>
    </row>
  </sheetData>
  <sheetProtection password="DDD1" sheet="1" objects="1" scenarios="1"/>
  <dataValidations count="2">
    <dataValidation type="list" showInputMessage="1" showErrorMessage="1" sqref="A8:A100">
      <formula1>" ,No,Yes"</formula1>
    </dataValidation>
    <dataValidation type="whole" allowBlank="1" showInputMessage="1" showErrorMessage="1" errorTitle="ALERT" error="ENTER WHOLE NUMBERS.  (MAXIMUM VALUE IS 999,999,999,999).&#10;Click Retry button." sqref="H9:K100 E9:F100">
      <formula1>-999999999999</formula1>
      <formula2>999999999999</formula2>
    </dataValidation>
  </dataValidations>
  <printOptions horizontalCentered="1"/>
  <pageMargins left="0.25" right="0.25" top="0.5" bottom="0.5" header="0.5" footer="0.5"/>
  <pageSetup horizontalDpi="300" verticalDpi="300" orientation="landscape" paperSize="5"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Steinert</dc:creator>
  <cp:keywords/>
  <dc:description/>
  <cp:lastModifiedBy>DFS</cp:lastModifiedBy>
  <cp:lastPrinted>2007-02-22T18:01:06Z</cp:lastPrinted>
  <dcterms:created xsi:type="dcterms:W3CDTF">2006-11-15T12:48:53Z</dcterms:created>
  <dcterms:modified xsi:type="dcterms:W3CDTF">2007-03-06T18:11:01Z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